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Petunjuk" sheetId="1" state="visible" r:id="rId1"/>
    <sheet xmlns:r="http://schemas.openxmlformats.org/officeDocument/2006/relationships" name="Pengaturan" sheetId="2" state="visible" r:id="rId2"/>
    <sheet xmlns:r="http://schemas.openxmlformats.org/officeDocument/2006/relationships" name="Karyawan" sheetId="3" state="visible" r:id="rId3"/>
    <sheet xmlns:r="http://schemas.openxmlformats.org/officeDocument/2006/relationships" name="Absensi Harian" sheetId="4" state="visible" r:id="rId4"/>
    <sheet xmlns:r="http://schemas.openxmlformats.org/officeDocument/2006/relationships" name="Rekap Bulanan" sheetId="5" state="visible" r:id="rId5"/>
  </sheets>
  <definedNames>
    <definedName name="NamaPerusahaan">Pengaturan!$B$4</definedName>
    <definedName name="BulanRekap">Pengaturan!$B$5</definedName>
    <definedName name="JamMasuk">Pengaturan!$B$6</definedName>
    <definedName name="JamPulang">Pengaturan!$B$7</definedName>
    <definedName name="ToleransiTelat">Pengaturan!$B$8</definedName>
    <definedName name="IstirahatMenit">Pengaturan!$B$9</definedName>
  </definedNames>
  <calcPr calcId="124519" fullCalcOnLoad="1"/>
</workbook>
</file>

<file path=xl/styles.xml><?xml version="1.0" encoding="utf-8"?>
<styleSheet xmlns="http://schemas.openxmlformats.org/spreadsheetml/2006/main">
  <numFmts count="5">
    <numFmt numFmtId="164" formatCode="yyyy-mm-dd"/>
    <numFmt numFmtId="165" formatCode="mmmm yyyy"/>
    <numFmt numFmtId="166" formatCode="hh:mm"/>
    <numFmt numFmtId="167" formatCode="dd/mm/yyyy"/>
    <numFmt numFmtId="168" formatCode="0.0"/>
  </numFmts>
  <fonts count="7">
    <font>
      <name val="Calibri"/>
      <family val="2"/>
      <color theme="1"/>
      <sz val="11"/>
      <scheme val="minor"/>
    </font>
    <font>
      <name val="Calibri"/>
      <b val="1"/>
      <color rgb="00232A5C"/>
      <sz val="16"/>
    </font>
    <font>
      <i val="1"/>
      <color rgb="006B6B6B"/>
    </font>
    <font>
      <b val="1"/>
      <color rgb="00232A5C"/>
      <sz val="12"/>
    </font>
    <font>
      <b val="1"/>
    </font>
    <font>
      <color rgb="006B6B6B"/>
    </font>
    <font>
      <name val="Calibri"/>
      <b val="1"/>
      <color rgb="00FFFFFF"/>
      <sz val="11"/>
    </font>
  </fonts>
  <fills count="6">
    <fill>
      <patternFill/>
    </fill>
    <fill>
      <patternFill patternType="gray125"/>
    </fill>
    <fill>
      <patternFill patternType="solid">
        <fgColor rgb="00FFEEC2"/>
      </patternFill>
    </fill>
    <fill>
      <patternFill patternType="solid">
        <fgColor rgb="00FFF8E1"/>
      </patternFill>
    </fill>
    <fill>
      <patternFill patternType="solid">
        <fgColor rgb="00232A5C"/>
      </patternFill>
    </fill>
    <fill>
      <patternFill patternType="solid">
        <fgColor rgb="00F5F4EF"/>
      </patternFill>
    </fill>
  </fills>
  <borders count="2">
    <border>
      <left/>
      <right/>
      <top/>
      <bottom/>
      <diagonal/>
    </border>
    <border>
      <left style="thin">
        <color rgb="00D9D6CC"/>
      </left>
      <right style="thin">
        <color rgb="00D9D6CC"/>
      </right>
      <top style="thin">
        <color rgb="00D9D6CC"/>
      </top>
      <bottom style="thin">
        <color rgb="00D9D6CC"/>
      </bottom>
    </border>
  </borders>
  <cellStyleXfs count="1">
    <xf numFmtId="0" fontId="0" fillId="0" borderId="0"/>
  </cellStyleXfs>
  <cellXfs count="23">
    <xf numFmtId="0" fontId="0" fillId="0" borderId="0" pivotButton="0" quotePrefix="0" xfId="0"/>
    <xf numFmtId="0" fontId="1" fillId="0" borderId="0" applyAlignment="1" pivotButton="0" quotePrefix="0" xfId="0">
      <alignment vertical="center"/>
    </xf>
    <xf numFmtId="0" fontId="2" fillId="0" borderId="0" applyAlignment="1" pivotButton="0" quotePrefix="0" xfId="0">
      <alignment vertical="center"/>
    </xf>
    <xf numFmtId="0" fontId="0" fillId="0" borderId="0" applyAlignment="1" pivotButton="0" quotePrefix="0" xfId="0">
      <alignment vertical="center"/>
    </xf>
    <xf numFmtId="0" fontId="3" fillId="2" borderId="0" applyAlignment="1" pivotButton="0" quotePrefix="0" xfId="0">
      <alignment vertical="center"/>
    </xf>
    <xf numFmtId="0" fontId="1" fillId="0" borderId="0" pivotButton="0" quotePrefix="0" xfId="0"/>
    <xf numFmtId="0" fontId="2" fillId="0" borderId="0" pivotButton="0" quotePrefix="0" xfId="0"/>
    <xf numFmtId="0" fontId="4" fillId="0" borderId="0" pivotButton="0" quotePrefix="0" xfId="0"/>
    <xf numFmtId="0" fontId="0" fillId="3" borderId="1" pivotButton="0" quotePrefix="0" xfId="0"/>
    <xf numFmtId="0" fontId="5" fillId="0" borderId="0" pivotButton="0" quotePrefix="0" xfId="0"/>
    <xf numFmtId="165" fontId="0" fillId="3" borderId="1" pivotButton="0" quotePrefix="0" xfId="0"/>
    <xf numFmtId="166" fontId="0" fillId="3" borderId="1" pivotButton="0" quotePrefix="0" xfId="0"/>
    <xf numFmtId="1" fontId="0" fillId="3" borderId="1" pivotButton="0" quotePrefix="0" xfId="0"/>
    <xf numFmtId="0" fontId="6" fillId="4" borderId="1" pivotButton="0" quotePrefix="0" xfId="0"/>
    <xf numFmtId="0" fontId="6" fillId="4" borderId="1" applyAlignment="1" pivotButton="0" quotePrefix="0" xfId="0">
      <alignment horizontal="center" vertical="center" wrapText="1"/>
    </xf>
    <xf numFmtId="167" fontId="0" fillId="3" borderId="1" pivotButton="0" quotePrefix="0" xfId="0"/>
    <xf numFmtId="0" fontId="0" fillId="3" borderId="1" applyAlignment="1" pivotButton="0" quotePrefix="0" xfId="0">
      <alignment horizontal="center"/>
    </xf>
    <xf numFmtId="0" fontId="0" fillId="5" borderId="1" pivotButton="0" quotePrefix="0" xfId="0"/>
    <xf numFmtId="1" fontId="0" fillId="5" borderId="1" applyAlignment="1" pivotButton="0" quotePrefix="0" xfId="0">
      <alignment horizontal="center"/>
    </xf>
    <xf numFmtId="2" fontId="0" fillId="5" borderId="1" pivotButton="0" quotePrefix="0" xfId="0"/>
    <xf numFmtId="168" fontId="0" fillId="5" borderId="1" pivotButton="0" quotePrefix="0" xfId="0"/>
    <xf numFmtId="2" fontId="0" fillId="5" borderId="1" applyAlignment="1" pivotButton="0" quotePrefix="0" xfId="0">
      <alignment horizontal="center"/>
    </xf>
    <xf numFmtId="168" fontId="0" fillId="5" borderId="1" applyAlignment="1" pivotButton="0" quotePrefix="0" xfId="0">
      <alignment horizontal="center"/>
    </xf>
  </cellXfs>
  <cellStyles count="1">
    <cellStyle name="Normal" xfId="0" builtinId="0" hidden="0"/>
  </cellStyles>
  <dxfs count="2">
    <dxf>
      <fill>
        <patternFill patternType="solid">
          <fgColor rgb="00F8C9C4"/>
        </patternFill>
      </fill>
    </dxf>
    <dxf>
      <fill>
        <patternFill patternType="solid">
          <fgColor rgb="00FFEEC2"/>
        </patternFill>
      </fill>
    </dxf>
  </dxf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worksheet" Target="/xl/worksheets/sheet4.xml" Id="rId4"/><Relationship Type="http://schemas.openxmlformats.org/officeDocument/2006/relationships/worksheet" Target="/xl/worksheets/sheet5.xml" Id="rId5"/><Relationship Type="http://schemas.openxmlformats.org/officeDocument/2006/relationships/styles" Target="styles.xml" Id="rId6"/><Relationship Type="http://schemas.openxmlformats.org/officeDocument/2006/relationships/theme" Target="theme/theme1.xml" Id="rId7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B2:B34"/>
  <sheetViews>
    <sheetView showGridLines="0" workbookViewId="0">
      <selection activeCell="A1" sqref="A1"/>
    </sheetView>
  </sheetViews>
  <sheetFormatPr baseColWidth="8" defaultRowHeight="15"/>
  <cols>
    <col width="3" customWidth="1" min="1" max="1"/>
    <col width="110" customWidth="1" min="2" max="2"/>
  </cols>
  <sheetData>
    <row r="2" ht="26" customHeight="1">
      <c r="B2" s="1" t="inlineStr">
        <is>
          <t>Template Absensi Karyawan Excel</t>
        </is>
      </c>
    </row>
    <row r="3">
      <c r="B3" s="2" t="inlineStr">
        <is>
          <t>Gratis dari Absenia (absenia.com). Boleh dipakai, disalin, dan diubah untuk perusahaan Anda.</t>
        </is>
      </c>
    </row>
    <row r="4">
      <c r="B4" s="3" t="inlineStr"/>
    </row>
    <row r="5">
      <c r="B5" s="4" t="inlineStr">
        <is>
          <t>CARA PAKAI</t>
        </is>
      </c>
    </row>
    <row r="6">
      <c r="B6" s="3" t="inlineStr">
        <is>
          <t>1. Buka sheet Pengaturan. Isi nama perusahaan, bulan, jam masuk, jam pulang, toleransi telat, dan lama istirahat.</t>
        </is>
      </c>
    </row>
    <row r="7">
      <c r="B7" s="3" t="inlineStr">
        <is>
          <t>2. Buka sheet Karyawan. Isi ID dan nama setiap karyawan (ganti 5 baris contoh). ID harus unik.</t>
        </is>
      </c>
    </row>
    <row r="8">
      <c r="B8" s="3" t="inlineStr">
        <is>
          <t>3. Buka sheet Absensi Harian. Satu baris = satu karyawan pada satu tanggal. Isi Tanggal, ID, Status, Jam Masuk, Jam Pulang.</t>
        </is>
      </c>
    </row>
    <row r="9">
      <c r="B9" s="3" t="inlineStr">
        <is>
          <t xml:space="preserve">   Nama, menit telat, menit pulang cepat, jam kerja, dan jam lembur terisi otomatis dari rumus. Jangan ketik di kolom abu-abu.</t>
        </is>
      </c>
    </row>
    <row r="10">
      <c r="B10" s="3" t="inlineStr">
        <is>
          <t>4. Buka sheet Rekap Bulanan. Jumlah hadir, izin, sakit, cuti, alpa, total telat, total jam kerja, dan total lembur per karyawan terhitung otomatis.</t>
        </is>
      </c>
    </row>
    <row r="11">
      <c r="B11" s="3" t="inlineStr"/>
    </row>
    <row r="12">
      <c r="B12" s="4" t="inlineStr">
        <is>
          <t>KODE STATUS</t>
        </is>
      </c>
    </row>
    <row r="13">
      <c r="B13" s="3" t="inlineStr">
        <is>
          <t>H = Hadir   |   I = Izin   |   S = Sakit   |   C = Cuti   |   A = Alpa (tanpa keterangan)   |   L = Masuk di hari libur/istirahat mingguan</t>
        </is>
      </c>
    </row>
    <row r="14">
      <c r="B14" s="3" t="inlineStr">
        <is>
          <t>Format jam memakai 24 jam, contoh 08:05 atau 17:30. Shift malam (pulang lewat tengah malam) tetap dihitung benar.</t>
        </is>
      </c>
    </row>
    <row r="15">
      <c r="B15" s="3" t="inlineStr"/>
    </row>
    <row r="16">
      <c r="B16" s="4" t="inlineStr">
        <is>
          <t>ATURAN LEMBUR YANG PERLU DIKETAHUI (PP 35 Tahun 2021)</t>
        </is>
      </c>
    </row>
    <row r="17">
      <c r="B17" s="3" t="inlineStr">
        <is>
          <t>Kolom lembur hanya terisi kalau kolom 'Lembur disetujui?' diisi Y. PP 35/2021 Pasal 28 ayat (1): lembur harus ada perintah pengusaha</t>
        </is>
      </c>
    </row>
    <row r="18">
      <c r="B18" s="3" t="inlineStr">
        <is>
          <t>dan persetujuan pekerja secara tertulis dan/atau melalui media digital. Pasal 28 ayat (3): pengusaha membuat daftar pelaksanaan lembur</t>
        </is>
      </c>
    </row>
    <row r="19">
      <c r="B19" s="3" t="inlineStr">
        <is>
          <t>yang memuat nama pekerja dan lamanya waktu lembur. Sheet ini bisa menjadi daftar tersebut.</t>
        </is>
      </c>
    </row>
    <row r="20">
      <c r="B20" s="3" t="inlineStr">
        <is>
          <t>Pasal 26 ayat (1): lembur paling lama 4 jam dalam 1 hari dan 18 jam dalam 1 minggu (tidak termasuk lembur di hari istirahat/libur resmi).</t>
        </is>
      </c>
    </row>
    <row r="21">
      <c r="B21" s="3" t="inlineStr">
        <is>
          <t>Sel lembur hari kerja di atas 4 jam ditandai merah sebagai pengingat.</t>
        </is>
      </c>
    </row>
    <row r="22">
      <c r="B22" s="3" t="inlineStr">
        <is>
          <t>Jam lembur hari kerja dihitung dari jam pulang dikurangi jam pulang jadwal, dibulatkan ke bawah per 30 menit. Untuk status L,</t>
        </is>
      </c>
    </row>
    <row r="23">
      <c r="B23" s="3" t="inlineStr">
        <is>
          <t>seluruh jam kerja hari itu dicatat sebagai jam lembur.</t>
        </is>
      </c>
    </row>
    <row r="24">
      <c r="B24" s="2" t="inlineStr">
        <is>
          <t>Sumber resmi: https://jdih.kemnaker.go.id/asset/data_puu/PP352021.pdf (JDIH Kementerian Ketenagakerjaan).</t>
        </is>
      </c>
    </row>
    <row r="25">
      <c r="B25" s="3" t="inlineStr"/>
    </row>
    <row r="26">
      <c r="B26" s="4" t="inlineStr">
        <is>
          <t>MENGHITUNG UANG LEMBUR</t>
        </is>
      </c>
    </row>
    <row r="27">
      <c r="B27" s="3" t="inlineStr">
        <is>
          <t>Template ini mencatat JAM lembur. Untuk mengubahnya menjadi rupiah (upah sejam 1/173 upah sebulan, pengali 1,5x lalu 2x di hari kerja,</t>
        </is>
      </c>
    </row>
    <row r="28">
      <c r="B28" s="3" t="inlineStr">
        <is>
          <t>pengali khusus hari libur), pakai kalkulator gratis: https://absenia.com/kalkulator-lembur</t>
        </is>
      </c>
    </row>
    <row r="29">
      <c r="B29" s="3" t="inlineStr"/>
    </row>
    <row r="30">
      <c r="B30" s="4" t="inlineStr">
        <is>
          <t>MAU OTOMATIS?</t>
        </is>
      </c>
    </row>
    <row r="31">
      <c r="B31" s="3" t="inlineStr">
        <is>
          <t>Rekap manual rawan salah ketik dan titip absen. Absenia mencatat jam masuk dengan selfie + lokasi GPS dari HP karyawan,</t>
        </is>
      </c>
    </row>
    <row r="32">
      <c r="B32" s="3" t="inlineStr">
        <is>
          <t>lalu membuat rekap bulanan dan ekspor Excel sendiri. Gratis untuk tim di bawah 10 karyawan: https://absenia.com/daftar</t>
        </is>
      </c>
    </row>
    <row r="33">
      <c r="B33" s="3" t="inlineStr"/>
    </row>
    <row r="34">
      <c r="B34" s="2" t="inlineStr">
        <is>
          <t>Catatan: template ini alat bantu pencatatan, bukan nasihat hukum. Cek juga perjanjian kerja, peraturan perusahaan, atau PKB Anda.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60" customWidth="1" min="3" max="3"/>
  </cols>
  <sheetData>
    <row r="1">
      <c r="A1" s="5" t="inlineStr">
        <is>
          <t>Pengaturan</t>
        </is>
      </c>
    </row>
    <row r="2">
      <c r="A2" s="6" t="inlineStr">
        <is>
          <t>Isi sel kuning. Semua sheet lain membaca nilai dari sini.</t>
        </is>
      </c>
    </row>
    <row r="4">
      <c r="A4" s="7" t="inlineStr">
        <is>
          <t>Nama perusahaan</t>
        </is>
      </c>
      <c r="B4" s="8" t="inlineStr">
        <is>
          <t>PT Contoh Usaha</t>
        </is>
      </c>
      <c r="C4" s="9" t="inlineStr">
        <is>
          <t>Muncul di judul Rekap Bulanan.</t>
        </is>
      </c>
    </row>
    <row r="5">
      <c r="A5" s="7" t="inlineStr">
        <is>
          <t>Bulan rekap</t>
        </is>
      </c>
      <c r="B5" s="10" t="n">
        <v>46296</v>
      </c>
      <c r="C5" s="9" t="inlineStr">
        <is>
          <t>Isi tanggal 1 bulan yang direkap.</t>
        </is>
      </c>
    </row>
    <row r="6">
      <c r="A6" s="7" t="inlineStr">
        <is>
          <t>Jam masuk</t>
        </is>
      </c>
      <c r="B6" s="11" t="n">
        <v>0.3333333333333333</v>
      </c>
      <c r="C6" s="9" t="inlineStr">
        <is>
          <t>Jam masuk jadwal (format 24 jam).</t>
        </is>
      </c>
    </row>
    <row r="7">
      <c r="A7" s="7" t="inlineStr">
        <is>
          <t>Jam pulang</t>
        </is>
      </c>
      <c r="B7" s="11" t="n">
        <v>0.7083333333333334</v>
      </c>
      <c r="C7" s="9" t="inlineStr">
        <is>
          <t>Jam pulang jadwal. Dasar hitung pulang cepat dan lembur.</t>
        </is>
      </c>
    </row>
    <row r="8">
      <c r="A8" s="7" t="inlineStr">
        <is>
          <t>Toleransi telat (menit)</t>
        </is>
      </c>
      <c r="B8" s="12" t="n">
        <v>10</v>
      </c>
      <c r="C8" s="9" t="inlineStr">
        <is>
          <t>Datang sampai menit ini setelah jam masuk tidak dihitung telat.</t>
        </is>
      </c>
    </row>
    <row r="9">
      <c r="A9" s="7" t="inlineStr">
        <is>
          <t>Istirahat tidak dibayar (menit)</t>
        </is>
      </c>
      <c r="B9" s="12" t="n">
        <v>60</v>
      </c>
      <c r="C9" s="9" t="inlineStr">
        <is>
          <t>Dikurangkan dari jam kerja harian.</t>
        </is>
      </c>
    </row>
  </sheetData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E54"/>
  <sheetViews>
    <sheetView workbookViewId="0">
      <pane ySplit="4" topLeftCell="A5" activePane="bottomLeft" state="frozen"/>
      <selection pane="bottomLeft" activeCell="A1" sqref="A1"/>
    </sheetView>
  </sheetViews>
  <sheetFormatPr baseColWidth="8" defaultRowHeight="15"/>
  <cols>
    <col width="6" customWidth="1" min="1" max="1"/>
    <col width="12" customWidth="1" min="2" max="2"/>
    <col width="28" customWidth="1" min="3" max="3"/>
    <col width="22" customWidth="1" min="4" max="4"/>
    <col width="18" customWidth="1" min="5" max="5"/>
  </cols>
  <sheetData>
    <row r="1">
      <c r="A1" s="5" t="inlineStr">
        <is>
          <t>Daftar Karyawan</t>
        </is>
      </c>
    </row>
    <row r="2">
      <c r="A2" s="6" t="inlineStr">
        <is>
          <t>Ganti baris contoh dengan data karyawan Anda. ID dipakai di sheet Absensi Harian.</t>
        </is>
      </c>
    </row>
    <row r="4">
      <c r="A4" s="13" t="inlineStr">
        <is>
          <t>No</t>
        </is>
      </c>
      <c r="B4" s="13" t="inlineStr">
        <is>
          <t>ID</t>
        </is>
      </c>
      <c r="C4" s="13" t="inlineStr">
        <is>
          <t>Nama</t>
        </is>
      </c>
      <c r="D4" s="13" t="inlineStr">
        <is>
          <t>Jabatan</t>
        </is>
      </c>
      <c r="E4" s="13" t="inlineStr">
        <is>
          <t>Divisi</t>
        </is>
      </c>
    </row>
    <row r="5">
      <c r="A5" t="n">
        <v>1</v>
      </c>
      <c r="B5" s="8" t="inlineStr">
        <is>
          <t>K001</t>
        </is>
      </c>
      <c r="C5" s="8" t="inlineStr">
        <is>
          <t>Andi Pratama</t>
        </is>
      </c>
      <c r="D5" s="8" t="inlineStr">
        <is>
          <t>Staf Gudang</t>
        </is>
      </c>
      <c r="E5" s="8" t="inlineStr">
        <is>
          <t>Operasional</t>
        </is>
      </c>
    </row>
    <row r="6">
      <c r="A6" t="n">
        <v>2</v>
      </c>
      <c r="B6" s="8" t="inlineStr">
        <is>
          <t>K002</t>
        </is>
      </c>
      <c r="C6" s="8" t="inlineStr">
        <is>
          <t>Siti Rahma</t>
        </is>
      </c>
      <c r="D6" s="8" t="inlineStr">
        <is>
          <t>Kasir</t>
        </is>
      </c>
      <c r="E6" s="8" t="inlineStr">
        <is>
          <t>Toko</t>
        </is>
      </c>
    </row>
    <row r="7">
      <c r="A7" t="n">
        <v>3</v>
      </c>
      <c r="B7" s="8" t="inlineStr">
        <is>
          <t>K003</t>
        </is>
      </c>
      <c r="C7" s="8" t="inlineStr">
        <is>
          <t>Budi Santoso</t>
        </is>
      </c>
      <c r="D7" s="8" t="inlineStr">
        <is>
          <t>Kurir</t>
        </is>
      </c>
      <c r="E7" s="8" t="inlineStr">
        <is>
          <t>Operasional</t>
        </is>
      </c>
    </row>
    <row r="8">
      <c r="A8" t="n">
        <v>4</v>
      </c>
      <c r="B8" s="8" t="inlineStr">
        <is>
          <t>K004</t>
        </is>
      </c>
      <c r="C8" s="8" t="inlineStr">
        <is>
          <t>Dewi Lestari</t>
        </is>
      </c>
      <c r="D8" s="8" t="inlineStr">
        <is>
          <t>Admin</t>
        </is>
      </c>
      <c r="E8" s="8" t="inlineStr">
        <is>
          <t>Kantor</t>
        </is>
      </c>
    </row>
    <row r="9">
      <c r="A9" t="n">
        <v>5</v>
      </c>
      <c r="B9" s="8" t="inlineStr">
        <is>
          <t>K005</t>
        </is>
      </c>
      <c r="C9" s="8" t="inlineStr">
        <is>
          <t>Rizky Hidayat</t>
        </is>
      </c>
      <c r="D9" s="8" t="inlineStr">
        <is>
          <t>Teknisi</t>
        </is>
      </c>
      <c r="E9" s="8" t="inlineStr">
        <is>
          <t>Operasional</t>
        </is>
      </c>
    </row>
    <row r="10">
      <c r="A10" t="n">
        <v>6</v>
      </c>
      <c r="B10" s="8" t="n"/>
      <c r="C10" s="8" t="n"/>
      <c r="D10" s="8" t="n"/>
      <c r="E10" s="8" t="n"/>
    </row>
    <row r="11">
      <c r="A11" t="n">
        <v>7</v>
      </c>
      <c r="B11" s="8" t="n"/>
      <c r="C11" s="8" t="n"/>
      <c r="D11" s="8" t="n"/>
      <c r="E11" s="8" t="n"/>
    </row>
    <row r="12">
      <c r="A12" t="n">
        <v>8</v>
      </c>
      <c r="B12" s="8" t="n"/>
      <c r="C12" s="8" t="n"/>
      <c r="D12" s="8" t="n"/>
      <c r="E12" s="8" t="n"/>
    </row>
    <row r="13">
      <c r="A13" t="n">
        <v>9</v>
      </c>
      <c r="B13" s="8" t="n"/>
      <c r="C13" s="8" t="n"/>
      <c r="D13" s="8" t="n"/>
      <c r="E13" s="8" t="n"/>
    </row>
    <row r="14">
      <c r="A14" t="n">
        <v>10</v>
      </c>
      <c r="B14" s="8" t="n"/>
      <c r="C14" s="8" t="n"/>
      <c r="D14" s="8" t="n"/>
      <c r="E14" s="8" t="n"/>
    </row>
    <row r="15">
      <c r="A15" t="n">
        <v>11</v>
      </c>
      <c r="B15" s="8" t="n"/>
      <c r="C15" s="8" t="n"/>
      <c r="D15" s="8" t="n"/>
      <c r="E15" s="8" t="n"/>
    </row>
    <row r="16">
      <c r="A16" t="n">
        <v>12</v>
      </c>
      <c r="B16" s="8" t="n"/>
      <c r="C16" s="8" t="n"/>
      <c r="D16" s="8" t="n"/>
      <c r="E16" s="8" t="n"/>
    </row>
    <row r="17">
      <c r="A17" t="n">
        <v>13</v>
      </c>
      <c r="B17" s="8" t="n"/>
      <c r="C17" s="8" t="n"/>
      <c r="D17" s="8" t="n"/>
      <c r="E17" s="8" t="n"/>
    </row>
    <row r="18">
      <c r="A18" t="n">
        <v>14</v>
      </c>
      <c r="B18" s="8" t="n"/>
      <c r="C18" s="8" t="n"/>
      <c r="D18" s="8" t="n"/>
      <c r="E18" s="8" t="n"/>
    </row>
    <row r="19">
      <c r="A19" t="n">
        <v>15</v>
      </c>
      <c r="B19" s="8" t="n"/>
      <c r="C19" s="8" t="n"/>
      <c r="D19" s="8" t="n"/>
      <c r="E19" s="8" t="n"/>
    </row>
    <row r="20">
      <c r="A20" t="n">
        <v>16</v>
      </c>
      <c r="B20" s="8" t="n"/>
      <c r="C20" s="8" t="n"/>
      <c r="D20" s="8" t="n"/>
      <c r="E20" s="8" t="n"/>
    </row>
    <row r="21">
      <c r="A21" t="n">
        <v>17</v>
      </c>
      <c r="B21" s="8" t="n"/>
      <c r="C21" s="8" t="n"/>
      <c r="D21" s="8" t="n"/>
      <c r="E21" s="8" t="n"/>
    </row>
    <row r="22">
      <c r="A22" t="n">
        <v>18</v>
      </c>
      <c r="B22" s="8" t="n"/>
      <c r="C22" s="8" t="n"/>
      <c r="D22" s="8" t="n"/>
      <c r="E22" s="8" t="n"/>
    </row>
    <row r="23">
      <c r="A23" t="n">
        <v>19</v>
      </c>
      <c r="B23" s="8" t="n"/>
      <c r="C23" s="8" t="n"/>
      <c r="D23" s="8" t="n"/>
      <c r="E23" s="8" t="n"/>
    </row>
    <row r="24">
      <c r="A24" t="n">
        <v>20</v>
      </c>
      <c r="B24" s="8" t="n"/>
      <c r="C24" s="8" t="n"/>
      <c r="D24" s="8" t="n"/>
      <c r="E24" s="8" t="n"/>
    </row>
    <row r="25">
      <c r="A25" t="n">
        <v>21</v>
      </c>
      <c r="B25" s="8" t="n"/>
      <c r="C25" s="8" t="n"/>
      <c r="D25" s="8" t="n"/>
      <c r="E25" s="8" t="n"/>
    </row>
    <row r="26">
      <c r="A26" t="n">
        <v>22</v>
      </c>
      <c r="B26" s="8" t="n"/>
      <c r="C26" s="8" t="n"/>
      <c r="D26" s="8" t="n"/>
      <c r="E26" s="8" t="n"/>
    </row>
    <row r="27">
      <c r="A27" t="n">
        <v>23</v>
      </c>
      <c r="B27" s="8" t="n"/>
      <c r="C27" s="8" t="n"/>
      <c r="D27" s="8" t="n"/>
      <c r="E27" s="8" t="n"/>
    </row>
    <row r="28">
      <c r="A28" t="n">
        <v>24</v>
      </c>
      <c r="B28" s="8" t="n"/>
      <c r="C28" s="8" t="n"/>
      <c r="D28" s="8" t="n"/>
      <c r="E28" s="8" t="n"/>
    </row>
    <row r="29">
      <c r="A29" t="n">
        <v>25</v>
      </c>
      <c r="B29" s="8" t="n"/>
      <c r="C29" s="8" t="n"/>
      <c r="D29" s="8" t="n"/>
      <c r="E29" s="8" t="n"/>
    </row>
    <row r="30">
      <c r="A30" t="n">
        <v>26</v>
      </c>
      <c r="B30" s="8" t="n"/>
      <c r="C30" s="8" t="n"/>
      <c r="D30" s="8" t="n"/>
      <c r="E30" s="8" t="n"/>
    </row>
    <row r="31">
      <c r="A31" t="n">
        <v>27</v>
      </c>
      <c r="B31" s="8" t="n"/>
      <c r="C31" s="8" t="n"/>
      <c r="D31" s="8" t="n"/>
      <c r="E31" s="8" t="n"/>
    </row>
    <row r="32">
      <c r="A32" t="n">
        <v>28</v>
      </c>
      <c r="B32" s="8" t="n"/>
      <c r="C32" s="8" t="n"/>
      <c r="D32" s="8" t="n"/>
      <c r="E32" s="8" t="n"/>
    </row>
    <row r="33">
      <c r="A33" t="n">
        <v>29</v>
      </c>
      <c r="B33" s="8" t="n"/>
      <c r="C33" s="8" t="n"/>
      <c r="D33" s="8" t="n"/>
      <c r="E33" s="8" t="n"/>
    </row>
    <row r="34">
      <c r="A34" t="n">
        <v>30</v>
      </c>
      <c r="B34" s="8" t="n"/>
      <c r="C34" s="8" t="n"/>
      <c r="D34" s="8" t="n"/>
      <c r="E34" s="8" t="n"/>
    </row>
    <row r="35">
      <c r="A35" t="n">
        <v>31</v>
      </c>
      <c r="B35" s="8" t="n"/>
      <c r="C35" s="8" t="n"/>
      <c r="D35" s="8" t="n"/>
      <c r="E35" s="8" t="n"/>
    </row>
    <row r="36">
      <c r="A36" t="n">
        <v>32</v>
      </c>
      <c r="B36" s="8" t="n"/>
      <c r="C36" s="8" t="n"/>
      <c r="D36" s="8" t="n"/>
      <c r="E36" s="8" t="n"/>
    </row>
    <row r="37">
      <c r="A37" t="n">
        <v>33</v>
      </c>
      <c r="B37" s="8" t="n"/>
      <c r="C37" s="8" t="n"/>
      <c r="D37" s="8" t="n"/>
      <c r="E37" s="8" t="n"/>
    </row>
    <row r="38">
      <c r="A38" t="n">
        <v>34</v>
      </c>
      <c r="B38" s="8" t="n"/>
      <c r="C38" s="8" t="n"/>
      <c r="D38" s="8" t="n"/>
      <c r="E38" s="8" t="n"/>
    </row>
    <row r="39">
      <c r="A39" t="n">
        <v>35</v>
      </c>
      <c r="B39" s="8" t="n"/>
      <c r="C39" s="8" t="n"/>
      <c r="D39" s="8" t="n"/>
      <c r="E39" s="8" t="n"/>
    </row>
    <row r="40">
      <c r="A40" t="n">
        <v>36</v>
      </c>
      <c r="B40" s="8" t="n"/>
      <c r="C40" s="8" t="n"/>
      <c r="D40" s="8" t="n"/>
      <c r="E40" s="8" t="n"/>
    </row>
    <row r="41">
      <c r="A41" t="n">
        <v>37</v>
      </c>
      <c r="B41" s="8" t="n"/>
      <c r="C41" s="8" t="n"/>
      <c r="D41" s="8" t="n"/>
      <c r="E41" s="8" t="n"/>
    </row>
    <row r="42">
      <c r="A42" t="n">
        <v>38</v>
      </c>
      <c r="B42" s="8" t="n"/>
      <c r="C42" s="8" t="n"/>
      <c r="D42" s="8" t="n"/>
      <c r="E42" s="8" t="n"/>
    </row>
    <row r="43">
      <c r="A43" t="n">
        <v>39</v>
      </c>
      <c r="B43" s="8" t="n"/>
      <c r="C43" s="8" t="n"/>
      <c r="D43" s="8" t="n"/>
      <c r="E43" s="8" t="n"/>
    </row>
    <row r="44">
      <c r="A44" t="n">
        <v>40</v>
      </c>
      <c r="B44" s="8" t="n"/>
      <c r="C44" s="8" t="n"/>
      <c r="D44" s="8" t="n"/>
      <c r="E44" s="8" t="n"/>
    </row>
    <row r="45">
      <c r="A45" t="n">
        <v>41</v>
      </c>
      <c r="B45" s="8" t="n"/>
      <c r="C45" s="8" t="n"/>
      <c r="D45" s="8" t="n"/>
      <c r="E45" s="8" t="n"/>
    </row>
    <row r="46">
      <c r="A46" t="n">
        <v>42</v>
      </c>
      <c r="B46" s="8" t="n"/>
      <c r="C46" s="8" t="n"/>
      <c r="D46" s="8" t="n"/>
      <c r="E46" s="8" t="n"/>
    </row>
    <row r="47">
      <c r="A47" t="n">
        <v>43</v>
      </c>
      <c r="B47" s="8" t="n"/>
      <c r="C47" s="8" t="n"/>
      <c r="D47" s="8" t="n"/>
      <c r="E47" s="8" t="n"/>
    </row>
    <row r="48">
      <c r="A48" t="n">
        <v>44</v>
      </c>
      <c r="B48" s="8" t="n"/>
      <c r="C48" s="8" t="n"/>
      <c r="D48" s="8" t="n"/>
      <c r="E48" s="8" t="n"/>
    </row>
    <row r="49">
      <c r="A49" t="n">
        <v>45</v>
      </c>
      <c r="B49" s="8" t="n"/>
      <c r="C49" s="8" t="n"/>
      <c r="D49" s="8" t="n"/>
      <c r="E49" s="8" t="n"/>
    </row>
    <row r="50">
      <c r="A50" t="n">
        <v>46</v>
      </c>
      <c r="B50" s="8" t="n"/>
      <c r="C50" s="8" t="n"/>
      <c r="D50" s="8" t="n"/>
      <c r="E50" s="8" t="n"/>
    </row>
    <row r="51">
      <c r="A51" t="n">
        <v>47</v>
      </c>
      <c r="B51" s="8" t="n"/>
      <c r="C51" s="8" t="n"/>
      <c r="D51" s="8" t="n"/>
      <c r="E51" s="8" t="n"/>
    </row>
    <row r="52">
      <c r="A52" t="n">
        <v>48</v>
      </c>
      <c r="B52" s="8" t="n"/>
      <c r="C52" s="8" t="n"/>
      <c r="D52" s="8" t="n"/>
      <c r="E52" s="8" t="n"/>
    </row>
    <row r="53">
      <c r="A53" t="n">
        <v>49</v>
      </c>
      <c r="B53" s="8" t="n"/>
      <c r="C53" s="8" t="n"/>
      <c r="D53" s="8" t="n"/>
      <c r="E53" s="8" t="n"/>
    </row>
    <row r="54">
      <c r="A54" t="n">
        <v>50</v>
      </c>
      <c r="B54" s="8" t="n"/>
      <c r="C54" s="8" t="n"/>
      <c r="D54" s="8" t="n"/>
      <c r="E54" s="8" t="n"/>
    </row>
  </sheetData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dimension ref="A1:L404"/>
  <sheetViews>
    <sheetView workbookViewId="0">
      <pane xSplit="3" ySplit="4" topLeftCell="D5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12" customWidth="1" min="1" max="1"/>
    <col width="9" customWidth="1" min="2" max="2"/>
    <col width="24" customWidth="1" min="3" max="3"/>
    <col width="8" customWidth="1" min="4" max="4"/>
    <col width="11" customWidth="1" min="5" max="5"/>
    <col width="11" customWidth="1" min="6" max="6"/>
    <col width="12" customWidth="1" min="7" max="7"/>
    <col width="14" customWidth="1" min="8" max="8"/>
    <col width="10" customWidth="1" min="9" max="9"/>
    <col width="14" customWidth="1" min="10" max="10"/>
    <col width="11" customWidth="1" min="11" max="11"/>
    <col width="30" customWidth="1" min="12" max="12"/>
  </cols>
  <sheetData>
    <row r="1">
      <c r="A1" s="5" t="inlineStr">
        <is>
          <t>Absensi Harian</t>
        </is>
      </c>
    </row>
    <row r="2">
      <c r="A2" s="6" t="inlineStr">
        <is>
          <t>Isi kolom kuning saja. Kolom abu-abu berisi rumus. Satu baris = satu karyawan pada satu tanggal.</t>
        </is>
      </c>
    </row>
    <row r="4" ht="32" customHeight="1">
      <c r="A4" s="14" t="inlineStr">
        <is>
          <t>Tanggal</t>
        </is>
      </c>
      <c r="B4" s="14" t="inlineStr">
        <is>
          <t>ID</t>
        </is>
      </c>
      <c r="C4" s="14" t="inlineStr">
        <is>
          <t>Nama</t>
        </is>
      </c>
      <c r="D4" s="14" t="inlineStr">
        <is>
          <t>Status</t>
        </is>
      </c>
      <c r="E4" s="14" t="inlineStr">
        <is>
          <t>Jam Masuk</t>
        </is>
      </c>
      <c r="F4" s="14" t="inlineStr">
        <is>
          <t>Jam Pulang</t>
        </is>
      </c>
      <c r="G4" s="14" t="inlineStr">
        <is>
          <t>Telat (menit)</t>
        </is>
      </c>
      <c r="H4" s="14" t="inlineStr">
        <is>
          <t>Pulang Cepat (menit)</t>
        </is>
      </c>
      <c r="I4" s="14" t="inlineStr">
        <is>
          <t>Jam Kerja</t>
        </is>
      </c>
      <c r="J4" s="14" t="inlineStr">
        <is>
          <t>Lembur disetujui? (Y/T)</t>
        </is>
      </c>
      <c r="K4" s="14" t="inlineStr">
        <is>
          <t>Jam Lembur</t>
        </is>
      </c>
      <c r="L4" s="14" t="inlineStr">
        <is>
          <t>Keterangan</t>
        </is>
      </c>
    </row>
    <row r="5">
      <c r="A5" s="15" t="n">
        <v>46296</v>
      </c>
      <c r="B5" s="16" t="inlineStr">
        <is>
          <t>K001</t>
        </is>
      </c>
      <c r="C5" s="17">
        <f>IF(B5="","",IFERROR(INDEX(Karyawan!$C$5:$C$54,MATCH(B5,Karyawan!$B$5:$B$54,0)),"ID tidak ada"))</f>
        <v/>
      </c>
      <c r="D5" s="16" t="inlineStr">
        <is>
          <t>H</t>
        </is>
      </c>
      <c r="E5" s="11" t="n">
        <v>0.3298611111111111</v>
      </c>
      <c r="F5" s="11" t="n">
        <v>0.7083333333333334</v>
      </c>
      <c r="G5" s="18">
        <f>IF(OR(D5&lt;&gt;"H",E5=""),"",IF(ROUND((E5-JamMasuk)*1440,0)&gt;ToleransiTelat,ROUND((E5-JamMasuk)*1440,0),0))</f>
        <v/>
      </c>
      <c r="H5" s="18">
        <f>IF(OR(D5&lt;&gt;"H",F5=""),"",MAX(0,ROUND((JamPulang-F5)*1440,0)))</f>
        <v/>
      </c>
      <c r="I5" s="19">
        <f>IF(OR(E5="",F5=""),"",MAX(0,ROUND(MOD(F5-E5,1)*24-IstirahatMenit/60,2)))</f>
        <v/>
      </c>
      <c r="J5" s="16" t="n"/>
      <c r="K5" s="20">
        <f>IF(OR(J5&lt;&gt;"Y",F5=""),"",IF(D5="L",I5,MAX(0,ROUNDDOWN(ROUND((F5-JamPulang)*1440,0)/30,0)/2)))</f>
        <v/>
      </c>
      <c r="L5" s="8" t="n"/>
    </row>
    <row r="6">
      <c r="A6" s="15" t="n">
        <v>46296</v>
      </c>
      <c r="B6" s="16" t="inlineStr">
        <is>
          <t>K002</t>
        </is>
      </c>
      <c r="C6" s="17">
        <f>IF(B6="","",IFERROR(INDEX(Karyawan!$C$5:$C$54,MATCH(B6,Karyawan!$B$5:$B$54,0)),"ID tidak ada"))</f>
        <v/>
      </c>
      <c r="D6" s="16" t="inlineStr">
        <is>
          <t>H</t>
        </is>
      </c>
      <c r="E6" s="11" t="n">
        <v>0.3333333333333333</v>
      </c>
      <c r="F6" s="11" t="n">
        <v>0.7083333333333334</v>
      </c>
      <c r="G6" s="18">
        <f>IF(OR(D6&lt;&gt;"H",E6=""),"",IF(ROUND((E6-JamMasuk)*1440,0)&gt;ToleransiTelat,ROUND((E6-JamMasuk)*1440,0),0))</f>
        <v/>
      </c>
      <c r="H6" s="18">
        <f>IF(OR(D6&lt;&gt;"H",F6=""),"",MAX(0,ROUND((JamPulang-F6)*1440,0)))</f>
        <v/>
      </c>
      <c r="I6" s="19">
        <f>IF(OR(E6="",F6=""),"",MAX(0,ROUND(MOD(F6-E6,1)*24-IstirahatMenit/60,2)))</f>
        <v/>
      </c>
      <c r="J6" s="16" t="n"/>
      <c r="K6" s="20">
        <f>IF(OR(J6&lt;&gt;"Y",F6=""),"",IF(D6="L",I6,MAX(0,ROUNDDOWN(ROUND((F6-JamPulang)*1440,0)/30,0)/2)))</f>
        <v/>
      </c>
      <c r="L6" s="8" t="n"/>
    </row>
    <row r="7">
      <c r="A7" s="15" t="n">
        <v>46296</v>
      </c>
      <c r="B7" s="16" t="inlineStr">
        <is>
          <t>K003</t>
        </is>
      </c>
      <c r="C7" s="17">
        <f>IF(B7="","",IFERROR(INDEX(Karyawan!$C$5:$C$54,MATCH(B7,Karyawan!$B$5:$B$54,0)),"ID tidak ada"))</f>
        <v/>
      </c>
      <c r="D7" s="16" t="inlineStr">
        <is>
          <t>H</t>
        </is>
      </c>
      <c r="E7" s="11" t="n">
        <v>0.3347222222222222</v>
      </c>
      <c r="F7" s="11" t="n">
        <v>0.7152777777777778</v>
      </c>
      <c r="G7" s="18">
        <f>IF(OR(D7&lt;&gt;"H",E7=""),"",IF(ROUND((E7-JamMasuk)*1440,0)&gt;ToleransiTelat,ROUND((E7-JamMasuk)*1440,0),0))</f>
        <v/>
      </c>
      <c r="H7" s="18">
        <f>IF(OR(D7&lt;&gt;"H",F7=""),"",MAX(0,ROUND((JamPulang-F7)*1440,0)))</f>
        <v/>
      </c>
      <c r="I7" s="19">
        <f>IF(OR(E7="",F7=""),"",MAX(0,ROUND(MOD(F7-E7,1)*24-IstirahatMenit/60,2)))</f>
        <v/>
      </c>
      <c r="J7" s="16" t="n"/>
      <c r="K7" s="20">
        <f>IF(OR(J7&lt;&gt;"Y",F7=""),"",IF(D7="L",I7,MAX(0,ROUNDDOWN(ROUND((F7-JamPulang)*1440,0)/30,0)/2)))</f>
        <v/>
      </c>
      <c r="L7" s="8" t="n"/>
    </row>
    <row r="8">
      <c r="A8" s="15" t="n">
        <v>46297</v>
      </c>
      <c r="B8" s="16" t="inlineStr">
        <is>
          <t>K001</t>
        </is>
      </c>
      <c r="C8" s="17">
        <f>IF(B8="","",IFERROR(INDEX(Karyawan!$C$5:$C$54,MATCH(B8,Karyawan!$B$5:$B$54,0)),"ID tidak ada"))</f>
        <v/>
      </c>
      <c r="D8" s="16" t="inlineStr">
        <is>
          <t>H</t>
        </is>
      </c>
      <c r="E8" s="11" t="n">
        <v>0.3472222222222222</v>
      </c>
      <c r="F8" s="11" t="n">
        <v>0.8125</v>
      </c>
      <c r="G8" s="18">
        <f>IF(OR(D8&lt;&gt;"H",E8=""),"",IF(ROUND((E8-JamMasuk)*1440,0)&gt;ToleransiTelat,ROUND((E8-JamMasuk)*1440,0),0))</f>
        <v/>
      </c>
      <c r="H8" s="18">
        <f>IF(OR(D8&lt;&gt;"H",F8=""),"",MAX(0,ROUND((JamPulang-F8)*1440,0)))</f>
        <v/>
      </c>
      <c r="I8" s="19">
        <f>IF(OR(E8="",F8=""),"",MAX(0,ROUND(MOD(F8-E8,1)*24-IstirahatMenit/60,2)))</f>
        <v/>
      </c>
      <c r="J8" s="16" t="inlineStr">
        <is>
          <t>Y</t>
        </is>
      </c>
      <c r="K8" s="20">
        <f>IF(OR(J8&lt;&gt;"Y",F8=""),"",IF(D8="L",I8,MAX(0,ROUNDDOWN(ROUND((F8-JamPulang)*1440,0)/30,0)/2)))</f>
        <v/>
      </c>
      <c r="L8" s="8" t="n"/>
    </row>
    <row r="9">
      <c r="A9" s="15" t="n">
        <v>46297</v>
      </c>
      <c r="B9" s="16" t="inlineStr">
        <is>
          <t>K002</t>
        </is>
      </c>
      <c r="C9" s="17">
        <f>IF(B9="","",IFERROR(INDEX(Karyawan!$C$5:$C$54,MATCH(B9,Karyawan!$B$5:$B$54,0)),"ID tidak ada"))</f>
        <v/>
      </c>
      <c r="D9" s="16" t="inlineStr">
        <is>
          <t>S</t>
        </is>
      </c>
      <c r="E9" s="11" t="n"/>
      <c r="F9" s="11" t="n"/>
      <c r="G9" s="18">
        <f>IF(OR(D9&lt;&gt;"H",E9=""),"",IF(ROUND((E9-JamMasuk)*1440,0)&gt;ToleransiTelat,ROUND((E9-JamMasuk)*1440,0),0))</f>
        <v/>
      </c>
      <c r="H9" s="18">
        <f>IF(OR(D9&lt;&gt;"H",F9=""),"",MAX(0,ROUND((JamPulang-F9)*1440,0)))</f>
        <v/>
      </c>
      <c r="I9" s="19">
        <f>IF(OR(E9="",F9=""),"",MAX(0,ROUND(MOD(F9-E9,1)*24-IstirahatMenit/60,2)))</f>
        <v/>
      </c>
      <c r="J9" s="16" t="n"/>
      <c r="K9" s="20">
        <f>IF(OR(J9&lt;&gt;"Y",F9=""),"",IF(D9="L",I9,MAX(0,ROUNDDOWN(ROUND((F9-JamPulang)*1440,0)/30,0)/2)))</f>
        <v/>
      </c>
      <c r="L9" s="8" t="n"/>
    </row>
    <row r="10">
      <c r="A10" s="15" t="n">
        <v>46297</v>
      </c>
      <c r="B10" s="16" t="inlineStr">
        <is>
          <t>K003</t>
        </is>
      </c>
      <c r="C10" s="17">
        <f>IF(B10="","",IFERROR(INDEX(Karyawan!$C$5:$C$54,MATCH(B10,Karyawan!$B$5:$B$54,0)),"ID tidak ada"))</f>
        <v/>
      </c>
      <c r="D10" s="16" t="inlineStr">
        <is>
          <t>H</t>
        </is>
      </c>
      <c r="E10" s="11" t="n">
        <v>0.3333333333333333</v>
      </c>
      <c r="F10" s="11" t="n">
        <v>0.875</v>
      </c>
      <c r="G10" s="18">
        <f>IF(OR(D10&lt;&gt;"H",E10=""),"",IF(ROUND((E10-JamMasuk)*1440,0)&gt;ToleransiTelat,ROUND((E10-JamMasuk)*1440,0),0))</f>
        <v/>
      </c>
      <c r="H10" s="18">
        <f>IF(OR(D10&lt;&gt;"H",F10=""),"",MAX(0,ROUND((JamPulang-F10)*1440,0)))</f>
        <v/>
      </c>
      <c r="I10" s="19">
        <f>IF(OR(E10="",F10=""),"",MAX(0,ROUND(MOD(F10-E10,1)*24-IstirahatMenit/60,2)))</f>
        <v/>
      </c>
      <c r="J10" s="16" t="inlineStr">
        <is>
          <t>Y</t>
        </is>
      </c>
      <c r="K10" s="20">
        <f>IF(OR(J10&lt;&gt;"Y",F10=""),"",IF(D10="L",I10,MAX(0,ROUNDDOWN(ROUND((F10-JamPulang)*1440,0)/30,0)/2)))</f>
        <v/>
      </c>
      <c r="L10" s="8" t="n"/>
    </row>
    <row r="11">
      <c r="A11" s="15" t="n">
        <v>46298</v>
      </c>
      <c r="B11" s="16" t="inlineStr">
        <is>
          <t>K001</t>
        </is>
      </c>
      <c r="C11" s="17">
        <f>IF(B11="","",IFERROR(INDEX(Karyawan!$C$5:$C$54,MATCH(B11,Karyawan!$B$5:$B$54,0)),"ID tidak ada"))</f>
        <v/>
      </c>
      <c r="D11" s="16" t="inlineStr">
        <is>
          <t>L</t>
        </is>
      </c>
      <c r="E11" s="11" t="n">
        <v>0.3333333333333333</v>
      </c>
      <c r="F11" s="11" t="n">
        <v>0.5416666666666666</v>
      </c>
      <c r="G11" s="18">
        <f>IF(OR(D11&lt;&gt;"H",E11=""),"",IF(ROUND((E11-JamMasuk)*1440,0)&gt;ToleransiTelat,ROUND((E11-JamMasuk)*1440,0),0))</f>
        <v/>
      </c>
      <c r="H11" s="18">
        <f>IF(OR(D11&lt;&gt;"H",F11=""),"",MAX(0,ROUND((JamPulang-F11)*1440,0)))</f>
        <v/>
      </c>
      <c r="I11" s="19">
        <f>IF(OR(E11="",F11=""),"",MAX(0,ROUND(MOD(F11-E11,1)*24-IstirahatMenit/60,2)))</f>
        <v/>
      </c>
      <c r="J11" s="16" t="inlineStr">
        <is>
          <t>Y</t>
        </is>
      </c>
      <c r="K11" s="20">
        <f>IF(OR(J11&lt;&gt;"Y",F11=""),"",IF(D11="L",I11,MAX(0,ROUNDDOWN(ROUND((F11-JamPulang)*1440,0)/30,0)/2)))</f>
        <v/>
      </c>
      <c r="L11" s="8" t="n"/>
    </row>
    <row r="12">
      <c r="A12" s="15" t="n">
        <v>46300</v>
      </c>
      <c r="B12" s="16" t="inlineStr">
        <is>
          <t>K001</t>
        </is>
      </c>
      <c r="C12" s="17">
        <f>IF(B12="","",IFERROR(INDEX(Karyawan!$C$5:$C$54,MATCH(B12,Karyawan!$B$5:$B$54,0)),"ID tidak ada"))</f>
        <v/>
      </c>
      <c r="D12" s="16" t="inlineStr">
        <is>
          <t>H</t>
        </is>
      </c>
      <c r="E12" s="11" t="n">
        <v>0.3333333333333333</v>
      </c>
      <c r="F12" s="11" t="n">
        <v>0.7118055555555556</v>
      </c>
      <c r="G12" s="18">
        <f>IF(OR(D12&lt;&gt;"H",E12=""),"",IF(ROUND((E12-JamMasuk)*1440,0)&gt;ToleransiTelat,ROUND((E12-JamMasuk)*1440,0),0))</f>
        <v/>
      </c>
      <c r="H12" s="18">
        <f>IF(OR(D12&lt;&gt;"H",F12=""),"",MAX(0,ROUND((JamPulang-F12)*1440,0)))</f>
        <v/>
      </c>
      <c r="I12" s="19">
        <f>IF(OR(E12="",F12=""),"",MAX(0,ROUND(MOD(F12-E12,1)*24-IstirahatMenit/60,2)))</f>
        <v/>
      </c>
      <c r="J12" s="16" t="n"/>
      <c r="K12" s="20">
        <f>IF(OR(J12&lt;&gt;"Y",F12=""),"",IF(D12="L",I12,MAX(0,ROUNDDOWN(ROUND((F12-JamPulang)*1440,0)/30,0)/2)))</f>
        <v/>
      </c>
      <c r="L12" s="8" t="n"/>
    </row>
    <row r="13">
      <c r="A13" s="15" t="n">
        <v>46300</v>
      </c>
      <c r="B13" s="16" t="inlineStr">
        <is>
          <t>K002</t>
        </is>
      </c>
      <c r="C13" s="17">
        <f>IF(B13="","",IFERROR(INDEX(Karyawan!$C$5:$C$54,MATCH(B13,Karyawan!$B$5:$B$54,0)),"ID tidak ada"))</f>
        <v/>
      </c>
      <c r="D13" s="16" t="inlineStr">
        <is>
          <t>H</t>
        </is>
      </c>
      <c r="E13" s="11" t="n">
        <v>0.3409722222222222</v>
      </c>
      <c r="F13" s="11" t="n">
        <v>0.7083333333333334</v>
      </c>
      <c r="G13" s="18">
        <f>IF(OR(D13&lt;&gt;"H",E13=""),"",IF(ROUND((E13-JamMasuk)*1440,0)&gt;ToleransiTelat,ROUND((E13-JamMasuk)*1440,0),0))</f>
        <v/>
      </c>
      <c r="H13" s="18">
        <f>IF(OR(D13&lt;&gt;"H",F13=""),"",MAX(0,ROUND((JamPulang-F13)*1440,0)))</f>
        <v/>
      </c>
      <c r="I13" s="19">
        <f>IF(OR(E13="",F13=""),"",MAX(0,ROUND(MOD(F13-E13,1)*24-IstirahatMenit/60,2)))</f>
        <v/>
      </c>
      <c r="J13" s="16" t="n"/>
      <c r="K13" s="20">
        <f>IF(OR(J13&lt;&gt;"Y",F13=""),"",IF(D13="L",I13,MAX(0,ROUNDDOWN(ROUND((F13-JamPulang)*1440,0)/30,0)/2)))</f>
        <v/>
      </c>
      <c r="L13" s="8" t="n"/>
    </row>
    <row r="14">
      <c r="A14" s="15" t="n">
        <v>46300</v>
      </c>
      <c r="B14" s="16" t="inlineStr">
        <is>
          <t>K003</t>
        </is>
      </c>
      <c r="C14" s="17">
        <f>IF(B14="","",IFERROR(INDEX(Karyawan!$C$5:$C$54,MATCH(B14,Karyawan!$B$5:$B$54,0)),"ID tidak ada"))</f>
        <v/>
      </c>
      <c r="D14" s="16" t="inlineStr">
        <is>
          <t>C</t>
        </is>
      </c>
      <c r="E14" s="11" t="n"/>
      <c r="F14" s="11" t="n"/>
      <c r="G14" s="18">
        <f>IF(OR(D14&lt;&gt;"H",E14=""),"",IF(ROUND((E14-JamMasuk)*1440,0)&gt;ToleransiTelat,ROUND((E14-JamMasuk)*1440,0),0))</f>
        <v/>
      </c>
      <c r="H14" s="18">
        <f>IF(OR(D14&lt;&gt;"H",F14=""),"",MAX(0,ROUND((JamPulang-F14)*1440,0)))</f>
        <v/>
      </c>
      <c r="I14" s="19">
        <f>IF(OR(E14="",F14=""),"",MAX(0,ROUND(MOD(F14-E14,1)*24-IstirahatMenit/60,2)))</f>
        <v/>
      </c>
      <c r="J14" s="16" t="n"/>
      <c r="K14" s="20">
        <f>IF(OR(J14&lt;&gt;"Y",F14=""),"",IF(D14="L",I14,MAX(0,ROUNDDOWN(ROUND((F14-JamPulang)*1440,0)/30,0)/2)))</f>
        <v/>
      </c>
      <c r="L14" s="8" t="n"/>
    </row>
    <row r="15">
      <c r="A15" s="15" t="n">
        <v>46301</v>
      </c>
      <c r="B15" s="16" t="inlineStr">
        <is>
          <t>K001</t>
        </is>
      </c>
      <c r="C15" s="17">
        <f>IF(B15="","",IFERROR(INDEX(Karyawan!$C$5:$C$54,MATCH(B15,Karyawan!$B$5:$B$54,0)),"ID tidak ada"))</f>
        <v/>
      </c>
      <c r="D15" s="16" t="inlineStr">
        <is>
          <t>H</t>
        </is>
      </c>
      <c r="E15" s="11" t="n">
        <v>0.3368055555555556</v>
      </c>
      <c r="F15" s="11" t="n">
        <v>0.6875</v>
      </c>
      <c r="G15" s="18">
        <f>IF(OR(D15&lt;&gt;"H",E15=""),"",IF(ROUND((E15-JamMasuk)*1440,0)&gt;ToleransiTelat,ROUND((E15-JamMasuk)*1440,0),0))</f>
        <v/>
      </c>
      <c r="H15" s="18">
        <f>IF(OR(D15&lt;&gt;"H",F15=""),"",MAX(0,ROUND((JamPulang-F15)*1440,0)))</f>
        <v/>
      </c>
      <c r="I15" s="19">
        <f>IF(OR(E15="",F15=""),"",MAX(0,ROUND(MOD(F15-E15,1)*24-IstirahatMenit/60,2)))</f>
        <v/>
      </c>
      <c r="J15" s="16" t="n"/>
      <c r="K15" s="20">
        <f>IF(OR(J15&lt;&gt;"Y",F15=""),"",IF(D15="L",I15,MAX(0,ROUNDDOWN(ROUND((F15-JamPulang)*1440,0)/30,0)/2)))</f>
        <v/>
      </c>
      <c r="L15" s="8" t="n"/>
    </row>
    <row r="16">
      <c r="A16" s="15" t="n">
        <v>46301</v>
      </c>
      <c r="B16" s="16" t="inlineStr">
        <is>
          <t>K002</t>
        </is>
      </c>
      <c r="C16" s="17">
        <f>IF(B16="","",IFERROR(INDEX(Karyawan!$C$5:$C$54,MATCH(B16,Karyawan!$B$5:$B$54,0)),"ID tidak ada"))</f>
        <v/>
      </c>
      <c r="D16" s="16" t="inlineStr">
        <is>
          <t>I</t>
        </is>
      </c>
      <c r="E16" s="11" t="n"/>
      <c r="F16" s="11" t="n"/>
      <c r="G16" s="18">
        <f>IF(OR(D16&lt;&gt;"H",E16=""),"",IF(ROUND((E16-JamMasuk)*1440,0)&gt;ToleransiTelat,ROUND((E16-JamMasuk)*1440,0),0))</f>
        <v/>
      </c>
      <c r="H16" s="18">
        <f>IF(OR(D16&lt;&gt;"H",F16=""),"",MAX(0,ROUND((JamPulang-F16)*1440,0)))</f>
        <v/>
      </c>
      <c r="I16" s="19">
        <f>IF(OR(E16="",F16=""),"",MAX(0,ROUND(MOD(F16-E16,1)*24-IstirahatMenit/60,2)))</f>
        <v/>
      </c>
      <c r="J16" s="16" t="n"/>
      <c r="K16" s="20">
        <f>IF(OR(J16&lt;&gt;"Y",F16=""),"",IF(D16="L",I16,MAX(0,ROUNDDOWN(ROUND((F16-JamPulang)*1440,0)/30,0)/2)))</f>
        <v/>
      </c>
      <c r="L16" s="8" t="n"/>
    </row>
    <row r="17">
      <c r="A17" s="15" t="n">
        <v>46301</v>
      </c>
      <c r="B17" s="16" t="inlineStr">
        <is>
          <t>K003</t>
        </is>
      </c>
      <c r="C17" s="17">
        <f>IF(B17="","",IFERROR(INDEX(Karyawan!$C$5:$C$54,MATCH(B17,Karyawan!$B$5:$B$54,0)),"ID tidak ada"))</f>
        <v/>
      </c>
      <c r="D17" s="16" t="inlineStr">
        <is>
          <t>A</t>
        </is>
      </c>
      <c r="E17" s="11" t="n"/>
      <c r="F17" s="11" t="n"/>
      <c r="G17" s="18">
        <f>IF(OR(D17&lt;&gt;"H",E17=""),"",IF(ROUND((E17-JamMasuk)*1440,0)&gt;ToleransiTelat,ROUND((E17-JamMasuk)*1440,0),0))</f>
        <v/>
      </c>
      <c r="H17" s="18">
        <f>IF(OR(D17&lt;&gt;"H",F17=""),"",MAX(0,ROUND((JamPulang-F17)*1440,0)))</f>
        <v/>
      </c>
      <c r="I17" s="19">
        <f>IF(OR(E17="",F17=""),"",MAX(0,ROUND(MOD(F17-E17,1)*24-IstirahatMenit/60,2)))</f>
        <v/>
      </c>
      <c r="J17" s="16" t="n"/>
      <c r="K17" s="20">
        <f>IF(OR(J17&lt;&gt;"Y",F17=""),"",IF(D17="L",I17,MAX(0,ROUNDDOWN(ROUND((F17-JamPulang)*1440,0)/30,0)/2)))</f>
        <v/>
      </c>
      <c r="L17" s="8" t="n"/>
    </row>
    <row r="18">
      <c r="A18" s="15" t="n">
        <v>46302</v>
      </c>
      <c r="B18" s="16" t="inlineStr">
        <is>
          <t>K001</t>
        </is>
      </c>
      <c r="C18" s="17">
        <f>IF(B18="","",IFERROR(INDEX(Karyawan!$C$5:$C$54,MATCH(B18,Karyawan!$B$5:$B$54,0)),"ID tidak ada"))</f>
        <v/>
      </c>
      <c r="D18" s="16" t="inlineStr">
        <is>
          <t>H</t>
        </is>
      </c>
      <c r="E18" s="11" t="n">
        <v>0.3319444444444444</v>
      </c>
      <c r="F18" s="11" t="n">
        <v>0.7083333333333334</v>
      </c>
      <c r="G18" s="18">
        <f>IF(OR(D18&lt;&gt;"H",E18=""),"",IF(ROUND((E18-JamMasuk)*1440,0)&gt;ToleransiTelat,ROUND((E18-JamMasuk)*1440,0),0))</f>
        <v/>
      </c>
      <c r="H18" s="18">
        <f>IF(OR(D18&lt;&gt;"H",F18=""),"",MAX(0,ROUND((JamPulang-F18)*1440,0)))</f>
        <v/>
      </c>
      <c r="I18" s="19">
        <f>IF(OR(E18="",F18=""),"",MAX(0,ROUND(MOD(F18-E18,1)*24-IstirahatMenit/60,2)))</f>
        <v/>
      </c>
      <c r="J18" s="16" t="n"/>
      <c r="K18" s="20">
        <f>IF(OR(J18&lt;&gt;"Y",F18=""),"",IF(D18="L",I18,MAX(0,ROUNDDOWN(ROUND((F18-JamPulang)*1440,0)/30,0)/2)))</f>
        <v/>
      </c>
      <c r="L18" s="8" t="n"/>
    </row>
    <row r="19">
      <c r="A19" s="15" t="n">
        <v>46302</v>
      </c>
      <c r="B19" s="16" t="inlineStr">
        <is>
          <t>K002</t>
        </is>
      </c>
      <c r="C19" s="17">
        <f>IF(B19="","",IFERROR(INDEX(Karyawan!$C$5:$C$54,MATCH(B19,Karyawan!$B$5:$B$54,0)),"ID tidak ada"))</f>
        <v/>
      </c>
      <c r="D19" s="16" t="inlineStr">
        <is>
          <t>H</t>
        </is>
      </c>
      <c r="E19" s="11" t="n">
        <v>0.3333333333333333</v>
      </c>
      <c r="F19" s="11" t="n">
        <v>0.78125</v>
      </c>
      <c r="G19" s="18">
        <f>IF(OR(D19&lt;&gt;"H",E19=""),"",IF(ROUND((E19-JamMasuk)*1440,0)&gt;ToleransiTelat,ROUND((E19-JamMasuk)*1440,0),0))</f>
        <v/>
      </c>
      <c r="H19" s="18">
        <f>IF(OR(D19&lt;&gt;"H",F19=""),"",MAX(0,ROUND((JamPulang-F19)*1440,0)))</f>
        <v/>
      </c>
      <c r="I19" s="19">
        <f>IF(OR(E19="",F19=""),"",MAX(0,ROUND(MOD(F19-E19,1)*24-IstirahatMenit/60,2)))</f>
        <v/>
      </c>
      <c r="J19" s="16" t="inlineStr">
        <is>
          <t>Y</t>
        </is>
      </c>
      <c r="K19" s="20">
        <f>IF(OR(J19&lt;&gt;"Y",F19=""),"",IF(D19="L",I19,MAX(0,ROUNDDOWN(ROUND((F19-JamPulang)*1440,0)/30,0)/2)))</f>
        <v/>
      </c>
      <c r="L19" s="8" t="n"/>
    </row>
    <row r="20">
      <c r="A20" s="15" t="n">
        <v>46302</v>
      </c>
      <c r="B20" s="16" t="inlineStr">
        <is>
          <t>K003</t>
        </is>
      </c>
      <c r="C20" s="17">
        <f>IF(B20="","",IFERROR(INDEX(Karyawan!$C$5:$C$54,MATCH(B20,Karyawan!$B$5:$B$54,0)),"ID tidak ada"))</f>
        <v/>
      </c>
      <c r="D20" s="16" t="inlineStr">
        <is>
          <t>H</t>
        </is>
      </c>
      <c r="E20" s="11" t="n">
        <v>0.3611111111111111</v>
      </c>
      <c r="F20" s="11" t="n">
        <v>0.7083333333333334</v>
      </c>
      <c r="G20" s="18">
        <f>IF(OR(D20&lt;&gt;"H",E20=""),"",IF(ROUND((E20-JamMasuk)*1440,0)&gt;ToleransiTelat,ROUND((E20-JamMasuk)*1440,0),0))</f>
        <v/>
      </c>
      <c r="H20" s="18">
        <f>IF(OR(D20&lt;&gt;"H",F20=""),"",MAX(0,ROUND((JamPulang-F20)*1440,0)))</f>
        <v/>
      </c>
      <c r="I20" s="19">
        <f>IF(OR(E20="",F20=""),"",MAX(0,ROUND(MOD(F20-E20,1)*24-IstirahatMenit/60,2)))</f>
        <v/>
      </c>
      <c r="J20" s="16" t="n"/>
      <c r="K20" s="20">
        <f>IF(OR(J20&lt;&gt;"Y",F20=""),"",IF(D20="L",I20,MAX(0,ROUNDDOWN(ROUND((F20-JamPulang)*1440,0)/30,0)/2)))</f>
        <v/>
      </c>
      <c r="L20" s="8" t="n"/>
    </row>
    <row r="21">
      <c r="A21" s="15" t="n"/>
      <c r="B21" s="16" t="n"/>
      <c r="C21" s="17">
        <f>IF(B21="","",IFERROR(INDEX(Karyawan!$C$5:$C$54,MATCH(B21,Karyawan!$B$5:$B$54,0)),"ID tidak ada"))</f>
        <v/>
      </c>
      <c r="D21" s="16" t="n"/>
      <c r="E21" s="11" t="n"/>
      <c r="F21" s="11" t="n"/>
      <c r="G21" s="18">
        <f>IF(OR(D21&lt;&gt;"H",E21=""),"",IF(ROUND((E21-JamMasuk)*1440,0)&gt;ToleransiTelat,ROUND((E21-JamMasuk)*1440,0),0))</f>
        <v/>
      </c>
      <c r="H21" s="18">
        <f>IF(OR(D21&lt;&gt;"H",F21=""),"",MAX(0,ROUND((JamPulang-F21)*1440,0)))</f>
        <v/>
      </c>
      <c r="I21" s="19">
        <f>IF(OR(E21="",F21=""),"",MAX(0,ROUND(MOD(F21-E21,1)*24-IstirahatMenit/60,2)))</f>
        <v/>
      </c>
      <c r="J21" s="16" t="n"/>
      <c r="K21" s="20">
        <f>IF(OR(J21&lt;&gt;"Y",F21=""),"",IF(D21="L",I21,MAX(0,ROUNDDOWN(ROUND((F21-JamPulang)*1440,0)/30,0)/2)))</f>
        <v/>
      </c>
      <c r="L21" s="8" t="n"/>
    </row>
    <row r="22">
      <c r="A22" s="15" t="n"/>
      <c r="B22" s="16" t="n"/>
      <c r="C22" s="17">
        <f>IF(B22="","",IFERROR(INDEX(Karyawan!$C$5:$C$54,MATCH(B22,Karyawan!$B$5:$B$54,0)),"ID tidak ada"))</f>
        <v/>
      </c>
      <c r="D22" s="16" t="n"/>
      <c r="E22" s="11" t="n"/>
      <c r="F22" s="11" t="n"/>
      <c r="G22" s="18">
        <f>IF(OR(D22&lt;&gt;"H",E22=""),"",IF(ROUND((E22-JamMasuk)*1440,0)&gt;ToleransiTelat,ROUND((E22-JamMasuk)*1440,0),0))</f>
        <v/>
      </c>
      <c r="H22" s="18">
        <f>IF(OR(D22&lt;&gt;"H",F22=""),"",MAX(0,ROUND((JamPulang-F22)*1440,0)))</f>
        <v/>
      </c>
      <c r="I22" s="19">
        <f>IF(OR(E22="",F22=""),"",MAX(0,ROUND(MOD(F22-E22,1)*24-IstirahatMenit/60,2)))</f>
        <v/>
      </c>
      <c r="J22" s="16" t="n"/>
      <c r="K22" s="20">
        <f>IF(OR(J22&lt;&gt;"Y",F22=""),"",IF(D22="L",I22,MAX(0,ROUNDDOWN(ROUND((F22-JamPulang)*1440,0)/30,0)/2)))</f>
        <v/>
      </c>
      <c r="L22" s="8" t="n"/>
    </row>
    <row r="23">
      <c r="A23" s="15" t="n"/>
      <c r="B23" s="16" t="n"/>
      <c r="C23" s="17">
        <f>IF(B23="","",IFERROR(INDEX(Karyawan!$C$5:$C$54,MATCH(B23,Karyawan!$B$5:$B$54,0)),"ID tidak ada"))</f>
        <v/>
      </c>
      <c r="D23" s="16" t="n"/>
      <c r="E23" s="11" t="n"/>
      <c r="F23" s="11" t="n"/>
      <c r="G23" s="18">
        <f>IF(OR(D23&lt;&gt;"H",E23=""),"",IF(ROUND((E23-JamMasuk)*1440,0)&gt;ToleransiTelat,ROUND((E23-JamMasuk)*1440,0),0))</f>
        <v/>
      </c>
      <c r="H23" s="18">
        <f>IF(OR(D23&lt;&gt;"H",F23=""),"",MAX(0,ROUND((JamPulang-F23)*1440,0)))</f>
        <v/>
      </c>
      <c r="I23" s="19">
        <f>IF(OR(E23="",F23=""),"",MAX(0,ROUND(MOD(F23-E23,1)*24-IstirahatMenit/60,2)))</f>
        <v/>
      </c>
      <c r="J23" s="16" t="n"/>
      <c r="K23" s="20">
        <f>IF(OR(J23&lt;&gt;"Y",F23=""),"",IF(D23="L",I23,MAX(0,ROUNDDOWN(ROUND((F23-JamPulang)*1440,0)/30,0)/2)))</f>
        <v/>
      </c>
      <c r="L23" s="8" t="n"/>
    </row>
    <row r="24">
      <c r="A24" s="15" t="n"/>
      <c r="B24" s="16" t="n"/>
      <c r="C24" s="17">
        <f>IF(B24="","",IFERROR(INDEX(Karyawan!$C$5:$C$54,MATCH(B24,Karyawan!$B$5:$B$54,0)),"ID tidak ada"))</f>
        <v/>
      </c>
      <c r="D24" s="16" t="n"/>
      <c r="E24" s="11" t="n"/>
      <c r="F24" s="11" t="n"/>
      <c r="G24" s="18">
        <f>IF(OR(D24&lt;&gt;"H",E24=""),"",IF(ROUND((E24-JamMasuk)*1440,0)&gt;ToleransiTelat,ROUND((E24-JamMasuk)*1440,0),0))</f>
        <v/>
      </c>
      <c r="H24" s="18">
        <f>IF(OR(D24&lt;&gt;"H",F24=""),"",MAX(0,ROUND((JamPulang-F24)*1440,0)))</f>
        <v/>
      </c>
      <c r="I24" s="19">
        <f>IF(OR(E24="",F24=""),"",MAX(0,ROUND(MOD(F24-E24,1)*24-IstirahatMenit/60,2)))</f>
        <v/>
      </c>
      <c r="J24" s="16" t="n"/>
      <c r="K24" s="20">
        <f>IF(OR(J24&lt;&gt;"Y",F24=""),"",IF(D24="L",I24,MAX(0,ROUNDDOWN(ROUND((F24-JamPulang)*1440,0)/30,0)/2)))</f>
        <v/>
      </c>
      <c r="L24" s="8" t="n"/>
    </row>
    <row r="25">
      <c r="A25" s="15" t="n"/>
      <c r="B25" s="16" t="n"/>
      <c r="C25" s="17">
        <f>IF(B25="","",IFERROR(INDEX(Karyawan!$C$5:$C$54,MATCH(B25,Karyawan!$B$5:$B$54,0)),"ID tidak ada"))</f>
        <v/>
      </c>
      <c r="D25" s="16" t="n"/>
      <c r="E25" s="11" t="n"/>
      <c r="F25" s="11" t="n"/>
      <c r="G25" s="18">
        <f>IF(OR(D25&lt;&gt;"H",E25=""),"",IF(ROUND((E25-JamMasuk)*1440,0)&gt;ToleransiTelat,ROUND((E25-JamMasuk)*1440,0),0))</f>
        <v/>
      </c>
      <c r="H25" s="18">
        <f>IF(OR(D25&lt;&gt;"H",F25=""),"",MAX(0,ROUND((JamPulang-F25)*1440,0)))</f>
        <v/>
      </c>
      <c r="I25" s="19">
        <f>IF(OR(E25="",F25=""),"",MAX(0,ROUND(MOD(F25-E25,1)*24-IstirahatMenit/60,2)))</f>
        <v/>
      </c>
      <c r="J25" s="16" t="n"/>
      <c r="K25" s="20">
        <f>IF(OR(J25&lt;&gt;"Y",F25=""),"",IF(D25="L",I25,MAX(0,ROUNDDOWN(ROUND((F25-JamPulang)*1440,0)/30,0)/2)))</f>
        <v/>
      </c>
      <c r="L25" s="8" t="n"/>
    </row>
    <row r="26">
      <c r="A26" s="15" t="n"/>
      <c r="B26" s="16" t="n"/>
      <c r="C26" s="17">
        <f>IF(B26="","",IFERROR(INDEX(Karyawan!$C$5:$C$54,MATCH(B26,Karyawan!$B$5:$B$54,0)),"ID tidak ada"))</f>
        <v/>
      </c>
      <c r="D26" s="16" t="n"/>
      <c r="E26" s="11" t="n"/>
      <c r="F26" s="11" t="n"/>
      <c r="G26" s="18">
        <f>IF(OR(D26&lt;&gt;"H",E26=""),"",IF(ROUND((E26-JamMasuk)*1440,0)&gt;ToleransiTelat,ROUND((E26-JamMasuk)*1440,0),0))</f>
        <v/>
      </c>
      <c r="H26" s="18">
        <f>IF(OR(D26&lt;&gt;"H",F26=""),"",MAX(0,ROUND((JamPulang-F26)*1440,0)))</f>
        <v/>
      </c>
      <c r="I26" s="19">
        <f>IF(OR(E26="",F26=""),"",MAX(0,ROUND(MOD(F26-E26,1)*24-IstirahatMenit/60,2)))</f>
        <v/>
      </c>
      <c r="J26" s="16" t="n"/>
      <c r="K26" s="20">
        <f>IF(OR(J26&lt;&gt;"Y",F26=""),"",IF(D26="L",I26,MAX(0,ROUNDDOWN(ROUND((F26-JamPulang)*1440,0)/30,0)/2)))</f>
        <v/>
      </c>
      <c r="L26" s="8" t="n"/>
    </row>
    <row r="27">
      <c r="A27" s="15" t="n"/>
      <c r="B27" s="16" t="n"/>
      <c r="C27" s="17">
        <f>IF(B27="","",IFERROR(INDEX(Karyawan!$C$5:$C$54,MATCH(B27,Karyawan!$B$5:$B$54,0)),"ID tidak ada"))</f>
        <v/>
      </c>
      <c r="D27" s="16" t="n"/>
      <c r="E27" s="11" t="n"/>
      <c r="F27" s="11" t="n"/>
      <c r="G27" s="18">
        <f>IF(OR(D27&lt;&gt;"H",E27=""),"",IF(ROUND((E27-JamMasuk)*1440,0)&gt;ToleransiTelat,ROUND((E27-JamMasuk)*1440,0),0))</f>
        <v/>
      </c>
      <c r="H27" s="18">
        <f>IF(OR(D27&lt;&gt;"H",F27=""),"",MAX(0,ROUND((JamPulang-F27)*1440,0)))</f>
        <v/>
      </c>
      <c r="I27" s="19">
        <f>IF(OR(E27="",F27=""),"",MAX(0,ROUND(MOD(F27-E27,1)*24-IstirahatMenit/60,2)))</f>
        <v/>
      </c>
      <c r="J27" s="16" t="n"/>
      <c r="K27" s="20">
        <f>IF(OR(J27&lt;&gt;"Y",F27=""),"",IF(D27="L",I27,MAX(0,ROUNDDOWN(ROUND((F27-JamPulang)*1440,0)/30,0)/2)))</f>
        <v/>
      </c>
      <c r="L27" s="8" t="n"/>
    </row>
    <row r="28">
      <c r="A28" s="15" t="n"/>
      <c r="B28" s="16" t="n"/>
      <c r="C28" s="17">
        <f>IF(B28="","",IFERROR(INDEX(Karyawan!$C$5:$C$54,MATCH(B28,Karyawan!$B$5:$B$54,0)),"ID tidak ada"))</f>
        <v/>
      </c>
      <c r="D28" s="16" t="n"/>
      <c r="E28" s="11" t="n"/>
      <c r="F28" s="11" t="n"/>
      <c r="G28" s="18">
        <f>IF(OR(D28&lt;&gt;"H",E28=""),"",IF(ROUND((E28-JamMasuk)*1440,0)&gt;ToleransiTelat,ROUND((E28-JamMasuk)*1440,0),0))</f>
        <v/>
      </c>
      <c r="H28" s="18">
        <f>IF(OR(D28&lt;&gt;"H",F28=""),"",MAX(0,ROUND((JamPulang-F28)*1440,0)))</f>
        <v/>
      </c>
      <c r="I28" s="19">
        <f>IF(OR(E28="",F28=""),"",MAX(0,ROUND(MOD(F28-E28,1)*24-IstirahatMenit/60,2)))</f>
        <v/>
      </c>
      <c r="J28" s="16" t="n"/>
      <c r="K28" s="20">
        <f>IF(OR(J28&lt;&gt;"Y",F28=""),"",IF(D28="L",I28,MAX(0,ROUNDDOWN(ROUND((F28-JamPulang)*1440,0)/30,0)/2)))</f>
        <v/>
      </c>
      <c r="L28" s="8" t="n"/>
    </row>
    <row r="29">
      <c r="A29" s="15" t="n"/>
      <c r="B29" s="16" t="n"/>
      <c r="C29" s="17">
        <f>IF(B29="","",IFERROR(INDEX(Karyawan!$C$5:$C$54,MATCH(B29,Karyawan!$B$5:$B$54,0)),"ID tidak ada"))</f>
        <v/>
      </c>
      <c r="D29" s="16" t="n"/>
      <c r="E29" s="11" t="n"/>
      <c r="F29" s="11" t="n"/>
      <c r="G29" s="18">
        <f>IF(OR(D29&lt;&gt;"H",E29=""),"",IF(ROUND((E29-JamMasuk)*1440,0)&gt;ToleransiTelat,ROUND((E29-JamMasuk)*1440,0),0))</f>
        <v/>
      </c>
      <c r="H29" s="18">
        <f>IF(OR(D29&lt;&gt;"H",F29=""),"",MAX(0,ROUND((JamPulang-F29)*1440,0)))</f>
        <v/>
      </c>
      <c r="I29" s="19">
        <f>IF(OR(E29="",F29=""),"",MAX(0,ROUND(MOD(F29-E29,1)*24-IstirahatMenit/60,2)))</f>
        <v/>
      </c>
      <c r="J29" s="16" t="n"/>
      <c r="K29" s="20">
        <f>IF(OR(J29&lt;&gt;"Y",F29=""),"",IF(D29="L",I29,MAX(0,ROUNDDOWN(ROUND((F29-JamPulang)*1440,0)/30,0)/2)))</f>
        <v/>
      </c>
      <c r="L29" s="8" t="n"/>
    </row>
    <row r="30">
      <c r="A30" s="15" t="n"/>
      <c r="B30" s="16" t="n"/>
      <c r="C30" s="17">
        <f>IF(B30="","",IFERROR(INDEX(Karyawan!$C$5:$C$54,MATCH(B30,Karyawan!$B$5:$B$54,0)),"ID tidak ada"))</f>
        <v/>
      </c>
      <c r="D30" s="16" t="n"/>
      <c r="E30" s="11" t="n"/>
      <c r="F30" s="11" t="n"/>
      <c r="G30" s="18">
        <f>IF(OR(D30&lt;&gt;"H",E30=""),"",IF(ROUND((E30-JamMasuk)*1440,0)&gt;ToleransiTelat,ROUND((E30-JamMasuk)*1440,0),0))</f>
        <v/>
      </c>
      <c r="H30" s="18">
        <f>IF(OR(D30&lt;&gt;"H",F30=""),"",MAX(0,ROUND((JamPulang-F30)*1440,0)))</f>
        <v/>
      </c>
      <c r="I30" s="19">
        <f>IF(OR(E30="",F30=""),"",MAX(0,ROUND(MOD(F30-E30,1)*24-IstirahatMenit/60,2)))</f>
        <v/>
      </c>
      <c r="J30" s="16" t="n"/>
      <c r="K30" s="20">
        <f>IF(OR(J30&lt;&gt;"Y",F30=""),"",IF(D30="L",I30,MAX(0,ROUNDDOWN(ROUND((F30-JamPulang)*1440,0)/30,0)/2)))</f>
        <v/>
      </c>
      <c r="L30" s="8" t="n"/>
    </row>
    <row r="31">
      <c r="A31" s="15" t="n"/>
      <c r="B31" s="16" t="n"/>
      <c r="C31" s="17">
        <f>IF(B31="","",IFERROR(INDEX(Karyawan!$C$5:$C$54,MATCH(B31,Karyawan!$B$5:$B$54,0)),"ID tidak ada"))</f>
        <v/>
      </c>
      <c r="D31" s="16" t="n"/>
      <c r="E31" s="11" t="n"/>
      <c r="F31" s="11" t="n"/>
      <c r="G31" s="18">
        <f>IF(OR(D31&lt;&gt;"H",E31=""),"",IF(ROUND((E31-JamMasuk)*1440,0)&gt;ToleransiTelat,ROUND((E31-JamMasuk)*1440,0),0))</f>
        <v/>
      </c>
      <c r="H31" s="18">
        <f>IF(OR(D31&lt;&gt;"H",F31=""),"",MAX(0,ROUND((JamPulang-F31)*1440,0)))</f>
        <v/>
      </c>
      <c r="I31" s="19">
        <f>IF(OR(E31="",F31=""),"",MAX(0,ROUND(MOD(F31-E31,1)*24-IstirahatMenit/60,2)))</f>
        <v/>
      </c>
      <c r="J31" s="16" t="n"/>
      <c r="K31" s="20">
        <f>IF(OR(J31&lt;&gt;"Y",F31=""),"",IF(D31="L",I31,MAX(0,ROUNDDOWN(ROUND((F31-JamPulang)*1440,0)/30,0)/2)))</f>
        <v/>
      </c>
      <c r="L31" s="8" t="n"/>
    </row>
    <row r="32">
      <c r="A32" s="15" t="n"/>
      <c r="B32" s="16" t="n"/>
      <c r="C32" s="17">
        <f>IF(B32="","",IFERROR(INDEX(Karyawan!$C$5:$C$54,MATCH(B32,Karyawan!$B$5:$B$54,0)),"ID tidak ada"))</f>
        <v/>
      </c>
      <c r="D32" s="16" t="n"/>
      <c r="E32" s="11" t="n"/>
      <c r="F32" s="11" t="n"/>
      <c r="G32" s="18">
        <f>IF(OR(D32&lt;&gt;"H",E32=""),"",IF(ROUND((E32-JamMasuk)*1440,0)&gt;ToleransiTelat,ROUND((E32-JamMasuk)*1440,0),0))</f>
        <v/>
      </c>
      <c r="H32" s="18">
        <f>IF(OR(D32&lt;&gt;"H",F32=""),"",MAX(0,ROUND((JamPulang-F32)*1440,0)))</f>
        <v/>
      </c>
      <c r="I32" s="19">
        <f>IF(OR(E32="",F32=""),"",MAX(0,ROUND(MOD(F32-E32,1)*24-IstirahatMenit/60,2)))</f>
        <v/>
      </c>
      <c r="J32" s="16" t="n"/>
      <c r="K32" s="20">
        <f>IF(OR(J32&lt;&gt;"Y",F32=""),"",IF(D32="L",I32,MAX(0,ROUNDDOWN(ROUND((F32-JamPulang)*1440,0)/30,0)/2)))</f>
        <v/>
      </c>
      <c r="L32" s="8" t="n"/>
    </row>
    <row r="33">
      <c r="A33" s="15" t="n"/>
      <c r="B33" s="16" t="n"/>
      <c r="C33" s="17">
        <f>IF(B33="","",IFERROR(INDEX(Karyawan!$C$5:$C$54,MATCH(B33,Karyawan!$B$5:$B$54,0)),"ID tidak ada"))</f>
        <v/>
      </c>
      <c r="D33" s="16" t="n"/>
      <c r="E33" s="11" t="n"/>
      <c r="F33" s="11" t="n"/>
      <c r="G33" s="18">
        <f>IF(OR(D33&lt;&gt;"H",E33=""),"",IF(ROUND((E33-JamMasuk)*1440,0)&gt;ToleransiTelat,ROUND((E33-JamMasuk)*1440,0),0))</f>
        <v/>
      </c>
      <c r="H33" s="18">
        <f>IF(OR(D33&lt;&gt;"H",F33=""),"",MAX(0,ROUND((JamPulang-F33)*1440,0)))</f>
        <v/>
      </c>
      <c r="I33" s="19">
        <f>IF(OR(E33="",F33=""),"",MAX(0,ROUND(MOD(F33-E33,1)*24-IstirahatMenit/60,2)))</f>
        <v/>
      </c>
      <c r="J33" s="16" t="n"/>
      <c r="K33" s="20">
        <f>IF(OR(J33&lt;&gt;"Y",F33=""),"",IF(D33="L",I33,MAX(0,ROUNDDOWN(ROUND((F33-JamPulang)*1440,0)/30,0)/2)))</f>
        <v/>
      </c>
      <c r="L33" s="8" t="n"/>
    </row>
    <row r="34">
      <c r="A34" s="15" t="n"/>
      <c r="B34" s="16" t="n"/>
      <c r="C34" s="17">
        <f>IF(B34="","",IFERROR(INDEX(Karyawan!$C$5:$C$54,MATCH(B34,Karyawan!$B$5:$B$54,0)),"ID tidak ada"))</f>
        <v/>
      </c>
      <c r="D34" s="16" t="n"/>
      <c r="E34" s="11" t="n"/>
      <c r="F34" s="11" t="n"/>
      <c r="G34" s="18">
        <f>IF(OR(D34&lt;&gt;"H",E34=""),"",IF(ROUND((E34-JamMasuk)*1440,0)&gt;ToleransiTelat,ROUND((E34-JamMasuk)*1440,0),0))</f>
        <v/>
      </c>
      <c r="H34" s="18">
        <f>IF(OR(D34&lt;&gt;"H",F34=""),"",MAX(0,ROUND((JamPulang-F34)*1440,0)))</f>
        <v/>
      </c>
      <c r="I34" s="19">
        <f>IF(OR(E34="",F34=""),"",MAX(0,ROUND(MOD(F34-E34,1)*24-IstirahatMenit/60,2)))</f>
        <v/>
      </c>
      <c r="J34" s="16" t="n"/>
      <c r="K34" s="20">
        <f>IF(OR(J34&lt;&gt;"Y",F34=""),"",IF(D34="L",I34,MAX(0,ROUNDDOWN(ROUND((F34-JamPulang)*1440,0)/30,0)/2)))</f>
        <v/>
      </c>
      <c r="L34" s="8" t="n"/>
    </row>
    <row r="35">
      <c r="A35" s="15" t="n"/>
      <c r="B35" s="16" t="n"/>
      <c r="C35" s="17">
        <f>IF(B35="","",IFERROR(INDEX(Karyawan!$C$5:$C$54,MATCH(B35,Karyawan!$B$5:$B$54,0)),"ID tidak ada"))</f>
        <v/>
      </c>
      <c r="D35" s="16" t="n"/>
      <c r="E35" s="11" t="n"/>
      <c r="F35" s="11" t="n"/>
      <c r="G35" s="18">
        <f>IF(OR(D35&lt;&gt;"H",E35=""),"",IF(ROUND((E35-JamMasuk)*1440,0)&gt;ToleransiTelat,ROUND((E35-JamMasuk)*1440,0),0))</f>
        <v/>
      </c>
      <c r="H35" s="18">
        <f>IF(OR(D35&lt;&gt;"H",F35=""),"",MAX(0,ROUND((JamPulang-F35)*1440,0)))</f>
        <v/>
      </c>
      <c r="I35" s="19">
        <f>IF(OR(E35="",F35=""),"",MAX(0,ROUND(MOD(F35-E35,1)*24-IstirahatMenit/60,2)))</f>
        <v/>
      </c>
      <c r="J35" s="16" t="n"/>
      <c r="K35" s="20">
        <f>IF(OR(J35&lt;&gt;"Y",F35=""),"",IF(D35="L",I35,MAX(0,ROUNDDOWN(ROUND((F35-JamPulang)*1440,0)/30,0)/2)))</f>
        <v/>
      </c>
      <c r="L35" s="8" t="n"/>
    </row>
    <row r="36">
      <c r="A36" s="15" t="n"/>
      <c r="B36" s="16" t="n"/>
      <c r="C36" s="17">
        <f>IF(B36="","",IFERROR(INDEX(Karyawan!$C$5:$C$54,MATCH(B36,Karyawan!$B$5:$B$54,0)),"ID tidak ada"))</f>
        <v/>
      </c>
      <c r="D36" s="16" t="n"/>
      <c r="E36" s="11" t="n"/>
      <c r="F36" s="11" t="n"/>
      <c r="G36" s="18">
        <f>IF(OR(D36&lt;&gt;"H",E36=""),"",IF(ROUND((E36-JamMasuk)*1440,0)&gt;ToleransiTelat,ROUND((E36-JamMasuk)*1440,0),0))</f>
        <v/>
      </c>
      <c r="H36" s="18">
        <f>IF(OR(D36&lt;&gt;"H",F36=""),"",MAX(0,ROUND((JamPulang-F36)*1440,0)))</f>
        <v/>
      </c>
      <c r="I36" s="19">
        <f>IF(OR(E36="",F36=""),"",MAX(0,ROUND(MOD(F36-E36,1)*24-IstirahatMenit/60,2)))</f>
        <v/>
      </c>
      <c r="J36" s="16" t="n"/>
      <c r="K36" s="20">
        <f>IF(OR(J36&lt;&gt;"Y",F36=""),"",IF(D36="L",I36,MAX(0,ROUNDDOWN(ROUND((F36-JamPulang)*1440,0)/30,0)/2)))</f>
        <v/>
      </c>
      <c r="L36" s="8" t="n"/>
    </row>
    <row r="37">
      <c r="A37" s="15" t="n"/>
      <c r="B37" s="16" t="n"/>
      <c r="C37" s="17">
        <f>IF(B37="","",IFERROR(INDEX(Karyawan!$C$5:$C$54,MATCH(B37,Karyawan!$B$5:$B$54,0)),"ID tidak ada"))</f>
        <v/>
      </c>
      <c r="D37" s="16" t="n"/>
      <c r="E37" s="11" t="n"/>
      <c r="F37" s="11" t="n"/>
      <c r="G37" s="18">
        <f>IF(OR(D37&lt;&gt;"H",E37=""),"",IF(ROUND((E37-JamMasuk)*1440,0)&gt;ToleransiTelat,ROUND((E37-JamMasuk)*1440,0),0))</f>
        <v/>
      </c>
      <c r="H37" s="18">
        <f>IF(OR(D37&lt;&gt;"H",F37=""),"",MAX(0,ROUND((JamPulang-F37)*1440,0)))</f>
        <v/>
      </c>
      <c r="I37" s="19">
        <f>IF(OR(E37="",F37=""),"",MAX(0,ROUND(MOD(F37-E37,1)*24-IstirahatMenit/60,2)))</f>
        <v/>
      </c>
      <c r="J37" s="16" t="n"/>
      <c r="K37" s="20">
        <f>IF(OR(J37&lt;&gt;"Y",F37=""),"",IF(D37="L",I37,MAX(0,ROUNDDOWN(ROUND((F37-JamPulang)*1440,0)/30,0)/2)))</f>
        <v/>
      </c>
      <c r="L37" s="8" t="n"/>
    </row>
    <row r="38">
      <c r="A38" s="15" t="n"/>
      <c r="B38" s="16" t="n"/>
      <c r="C38" s="17">
        <f>IF(B38="","",IFERROR(INDEX(Karyawan!$C$5:$C$54,MATCH(B38,Karyawan!$B$5:$B$54,0)),"ID tidak ada"))</f>
        <v/>
      </c>
      <c r="D38" s="16" t="n"/>
      <c r="E38" s="11" t="n"/>
      <c r="F38" s="11" t="n"/>
      <c r="G38" s="18">
        <f>IF(OR(D38&lt;&gt;"H",E38=""),"",IF(ROUND((E38-JamMasuk)*1440,0)&gt;ToleransiTelat,ROUND((E38-JamMasuk)*1440,0),0))</f>
        <v/>
      </c>
      <c r="H38" s="18">
        <f>IF(OR(D38&lt;&gt;"H",F38=""),"",MAX(0,ROUND((JamPulang-F38)*1440,0)))</f>
        <v/>
      </c>
      <c r="I38" s="19">
        <f>IF(OR(E38="",F38=""),"",MAX(0,ROUND(MOD(F38-E38,1)*24-IstirahatMenit/60,2)))</f>
        <v/>
      </c>
      <c r="J38" s="16" t="n"/>
      <c r="K38" s="20">
        <f>IF(OR(J38&lt;&gt;"Y",F38=""),"",IF(D38="L",I38,MAX(0,ROUNDDOWN(ROUND((F38-JamPulang)*1440,0)/30,0)/2)))</f>
        <v/>
      </c>
      <c r="L38" s="8" t="n"/>
    </row>
    <row r="39">
      <c r="A39" s="15" t="n"/>
      <c r="B39" s="16" t="n"/>
      <c r="C39" s="17">
        <f>IF(B39="","",IFERROR(INDEX(Karyawan!$C$5:$C$54,MATCH(B39,Karyawan!$B$5:$B$54,0)),"ID tidak ada"))</f>
        <v/>
      </c>
      <c r="D39" s="16" t="n"/>
      <c r="E39" s="11" t="n"/>
      <c r="F39" s="11" t="n"/>
      <c r="G39" s="18">
        <f>IF(OR(D39&lt;&gt;"H",E39=""),"",IF(ROUND((E39-JamMasuk)*1440,0)&gt;ToleransiTelat,ROUND((E39-JamMasuk)*1440,0),0))</f>
        <v/>
      </c>
      <c r="H39" s="18">
        <f>IF(OR(D39&lt;&gt;"H",F39=""),"",MAX(0,ROUND((JamPulang-F39)*1440,0)))</f>
        <v/>
      </c>
      <c r="I39" s="19">
        <f>IF(OR(E39="",F39=""),"",MAX(0,ROUND(MOD(F39-E39,1)*24-IstirahatMenit/60,2)))</f>
        <v/>
      </c>
      <c r="J39" s="16" t="n"/>
      <c r="K39" s="20">
        <f>IF(OR(J39&lt;&gt;"Y",F39=""),"",IF(D39="L",I39,MAX(0,ROUNDDOWN(ROUND((F39-JamPulang)*1440,0)/30,0)/2)))</f>
        <v/>
      </c>
      <c r="L39" s="8" t="n"/>
    </row>
    <row r="40">
      <c r="A40" s="15" t="n"/>
      <c r="B40" s="16" t="n"/>
      <c r="C40" s="17">
        <f>IF(B40="","",IFERROR(INDEX(Karyawan!$C$5:$C$54,MATCH(B40,Karyawan!$B$5:$B$54,0)),"ID tidak ada"))</f>
        <v/>
      </c>
      <c r="D40" s="16" t="n"/>
      <c r="E40" s="11" t="n"/>
      <c r="F40" s="11" t="n"/>
      <c r="G40" s="18">
        <f>IF(OR(D40&lt;&gt;"H",E40=""),"",IF(ROUND((E40-JamMasuk)*1440,0)&gt;ToleransiTelat,ROUND((E40-JamMasuk)*1440,0),0))</f>
        <v/>
      </c>
      <c r="H40" s="18">
        <f>IF(OR(D40&lt;&gt;"H",F40=""),"",MAX(0,ROUND((JamPulang-F40)*1440,0)))</f>
        <v/>
      </c>
      <c r="I40" s="19">
        <f>IF(OR(E40="",F40=""),"",MAX(0,ROUND(MOD(F40-E40,1)*24-IstirahatMenit/60,2)))</f>
        <v/>
      </c>
      <c r="J40" s="16" t="n"/>
      <c r="K40" s="20">
        <f>IF(OR(J40&lt;&gt;"Y",F40=""),"",IF(D40="L",I40,MAX(0,ROUNDDOWN(ROUND((F40-JamPulang)*1440,0)/30,0)/2)))</f>
        <v/>
      </c>
      <c r="L40" s="8" t="n"/>
    </row>
    <row r="41">
      <c r="A41" s="15" t="n"/>
      <c r="B41" s="16" t="n"/>
      <c r="C41" s="17">
        <f>IF(B41="","",IFERROR(INDEX(Karyawan!$C$5:$C$54,MATCH(B41,Karyawan!$B$5:$B$54,0)),"ID tidak ada"))</f>
        <v/>
      </c>
      <c r="D41" s="16" t="n"/>
      <c r="E41" s="11" t="n"/>
      <c r="F41" s="11" t="n"/>
      <c r="G41" s="18">
        <f>IF(OR(D41&lt;&gt;"H",E41=""),"",IF(ROUND((E41-JamMasuk)*1440,0)&gt;ToleransiTelat,ROUND((E41-JamMasuk)*1440,0),0))</f>
        <v/>
      </c>
      <c r="H41" s="18">
        <f>IF(OR(D41&lt;&gt;"H",F41=""),"",MAX(0,ROUND((JamPulang-F41)*1440,0)))</f>
        <v/>
      </c>
      <c r="I41" s="19">
        <f>IF(OR(E41="",F41=""),"",MAX(0,ROUND(MOD(F41-E41,1)*24-IstirahatMenit/60,2)))</f>
        <v/>
      </c>
      <c r="J41" s="16" t="n"/>
      <c r="K41" s="20">
        <f>IF(OR(J41&lt;&gt;"Y",F41=""),"",IF(D41="L",I41,MAX(0,ROUNDDOWN(ROUND((F41-JamPulang)*1440,0)/30,0)/2)))</f>
        <v/>
      </c>
      <c r="L41" s="8" t="n"/>
    </row>
    <row r="42">
      <c r="A42" s="15" t="n"/>
      <c r="B42" s="16" t="n"/>
      <c r="C42" s="17">
        <f>IF(B42="","",IFERROR(INDEX(Karyawan!$C$5:$C$54,MATCH(B42,Karyawan!$B$5:$B$54,0)),"ID tidak ada"))</f>
        <v/>
      </c>
      <c r="D42" s="16" t="n"/>
      <c r="E42" s="11" t="n"/>
      <c r="F42" s="11" t="n"/>
      <c r="G42" s="18">
        <f>IF(OR(D42&lt;&gt;"H",E42=""),"",IF(ROUND((E42-JamMasuk)*1440,0)&gt;ToleransiTelat,ROUND((E42-JamMasuk)*1440,0),0))</f>
        <v/>
      </c>
      <c r="H42" s="18">
        <f>IF(OR(D42&lt;&gt;"H",F42=""),"",MAX(0,ROUND((JamPulang-F42)*1440,0)))</f>
        <v/>
      </c>
      <c r="I42" s="19">
        <f>IF(OR(E42="",F42=""),"",MAX(0,ROUND(MOD(F42-E42,1)*24-IstirahatMenit/60,2)))</f>
        <v/>
      </c>
      <c r="J42" s="16" t="n"/>
      <c r="K42" s="20">
        <f>IF(OR(J42&lt;&gt;"Y",F42=""),"",IF(D42="L",I42,MAX(0,ROUNDDOWN(ROUND((F42-JamPulang)*1440,0)/30,0)/2)))</f>
        <v/>
      </c>
      <c r="L42" s="8" t="n"/>
    </row>
    <row r="43">
      <c r="A43" s="15" t="n"/>
      <c r="B43" s="16" t="n"/>
      <c r="C43" s="17">
        <f>IF(B43="","",IFERROR(INDEX(Karyawan!$C$5:$C$54,MATCH(B43,Karyawan!$B$5:$B$54,0)),"ID tidak ada"))</f>
        <v/>
      </c>
      <c r="D43" s="16" t="n"/>
      <c r="E43" s="11" t="n"/>
      <c r="F43" s="11" t="n"/>
      <c r="G43" s="18">
        <f>IF(OR(D43&lt;&gt;"H",E43=""),"",IF(ROUND((E43-JamMasuk)*1440,0)&gt;ToleransiTelat,ROUND((E43-JamMasuk)*1440,0),0))</f>
        <v/>
      </c>
      <c r="H43" s="18">
        <f>IF(OR(D43&lt;&gt;"H",F43=""),"",MAX(0,ROUND((JamPulang-F43)*1440,0)))</f>
        <v/>
      </c>
      <c r="I43" s="19">
        <f>IF(OR(E43="",F43=""),"",MAX(0,ROUND(MOD(F43-E43,1)*24-IstirahatMenit/60,2)))</f>
        <v/>
      </c>
      <c r="J43" s="16" t="n"/>
      <c r="K43" s="20">
        <f>IF(OR(J43&lt;&gt;"Y",F43=""),"",IF(D43="L",I43,MAX(0,ROUNDDOWN(ROUND((F43-JamPulang)*1440,0)/30,0)/2)))</f>
        <v/>
      </c>
      <c r="L43" s="8" t="n"/>
    </row>
    <row r="44">
      <c r="A44" s="15" t="n"/>
      <c r="B44" s="16" t="n"/>
      <c r="C44" s="17">
        <f>IF(B44="","",IFERROR(INDEX(Karyawan!$C$5:$C$54,MATCH(B44,Karyawan!$B$5:$B$54,0)),"ID tidak ada"))</f>
        <v/>
      </c>
      <c r="D44" s="16" t="n"/>
      <c r="E44" s="11" t="n"/>
      <c r="F44" s="11" t="n"/>
      <c r="G44" s="18">
        <f>IF(OR(D44&lt;&gt;"H",E44=""),"",IF(ROUND((E44-JamMasuk)*1440,0)&gt;ToleransiTelat,ROUND((E44-JamMasuk)*1440,0),0))</f>
        <v/>
      </c>
      <c r="H44" s="18">
        <f>IF(OR(D44&lt;&gt;"H",F44=""),"",MAX(0,ROUND((JamPulang-F44)*1440,0)))</f>
        <v/>
      </c>
      <c r="I44" s="19">
        <f>IF(OR(E44="",F44=""),"",MAX(0,ROUND(MOD(F44-E44,1)*24-IstirahatMenit/60,2)))</f>
        <v/>
      </c>
      <c r="J44" s="16" t="n"/>
      <c r="K44" s="20">
        <f>IF(OR(J44&lt;&gt;"Y",F44=""),"",IF(D44="L",I44,MAX(0,ROUNDDOWN(ROUND((F44-JamPulang)*1440,0)/30,0)/2)))</f>
        <v/>
      </c>
      <c r="L44" s="8" t="n"/>
    </row>
    <row r="45">
      <c r="A45" s="15" t="n"/>
      <c r="B45" s="16" t="n"/>
      <c r="C45" s="17">
        <f>IF(B45="","",IFERROR(INDEX(Karyawan!$C$5:$C$54,MATCH(B45,Karyawan!$B$5:$B$54,0)),"ID tidak ada"))</f>
        <v/>
      </c>
      <c r="D45" s="16" t="n"/>
      <c r="E45" s="11" t="n"/>
      <c r="F45" s="11" t="n"/>
      <c r="G45" s="18">
        <f>IF(OR(D45&lt;&gt;"H",E45=""),"",IF(ROUND((E45-JamMasuk)*1440,0)&gt;ToleransiTelat,ROUND((E45-JamMasuk)*1440,0),0))</f>
        <v/>
      </c>
      <c r="H45" s="18">
        <f>IF(OR(D45&lt;&gt;"H",F45=""),"",MAX(0,ROUND((JamPulang-F45)*1440,0)))</f>
        <v/>
      </c>
      <c r="I45" s="19">
        <f>IF(OR(E45="",F45=""),"",MAX(0,ROUND(MOD(F45-E45,1)*24-IstirahatMenit/60,2)))</f>
        <v/>
      </c>
      <c r="J45" s="16" t="n"/>
      <c r="K45" s="20">
        <f>IF(OR(J45&lt;&gt;"Y",F45=""),"",IF(D45="L",I45,MAX(0,ROUNDDOWN(ROUND((F45-JamPulang)*1440,0)/30,0)/2)))</f>
        <v/>
      </c>
      <c r="L45" s="8" t="n"/>
    </row>
    <row r="46">
      <c r="A46" s="15" t="n"/>
      <c r="B46" s="16" t="n"/>
      <c r="C46" s="17">
        <f>IF(B46="","",IFERROR(INDEX(Karyawan!$C$5:$C$54,MATCH(B46,Karyawan!$B$5:$B$54,0)),"ID tidak ada"))</f>
        <v/>
      </c>
      <c r="D46" s="16" t="n"/>
      <c r="E46" s="11" t="n"/>
      <c r="F46" s="11" t="n"/>
      <c r="G46" s="18">
        <f>IF(OR(D46&lt;&gt;"H",E46=""),"",IF(ROUND((E46-JamMasuk)*1440,0)&gt;ToleransiTelat,ROUND((E46-JamMasuk)*1440,0),0))</f>
        <v/>
      </c>
      <c r="H46" s="18">
        <f>IF(OR(D46&lt;&gt;"H",F46=""),"",MAX(0,ROUND((JamPulang-F46)*1440,0)))</f>
        <v/>
      </c>
      <c r="I46" s="19">
        <f>IF(OR(E46="",F46=""),"",MAX(0,ROUND(MOD(F46-E46,1)*24-IstirahatMenit/60,2)))</f>
        <v/>
      </c>
      <c r="J46" s="16" t="n"/>
      <c r="K46" s="20">
        <f>IF(OR(J46&lt;&gt;"Y",F46=""),"",IF(D46="L",I46,MAX(0,ROUNDDOWN(ROUND((F46-JamPulang)*1440,0)/30,0)/2)))</f>
        <v/>
      </c>
      <c r="L46" s="8" t="n"/>
    </row>
    <row r="47">
      <c r="A47" s="15" t="n"/>
      <c r="B47" s="16" t="n"/>
      <c r="C47" s="17">
        <f>IF(B47="","",IFERROR(INDEX(Karyawan!$C$5:$C$54,MATCH(B47,Karyawan!$B$5:$B$54,0)),"ID tidak ada"))</f>
        <v/>
      </c>
      <c r="D47" s="16" t="n"/>
      <c r="E47" s="11" t="n"/>
      <c r="F47" s="11" t="n"/>
      <c r="G47" s="18">
        <f>IF(OR(D47&lt;&gt;"H",E47=""),"",IF(ROUND((E47-JamMasuk)*1440,0)&gt;ToleransiTelat,ROUND((E47-JamMasuk)*1440,0),0))</f>
        <v/>
      </c>
      <c r="H47" s="18">
        <f>IF(OR(D47&lt;&gt;"H",F47=""),"",MAX(0,ROUND((JamPulang-F47)*1440,0)))</f>
        <v/>
      </c>
      <c r="I47" s="19">
        <f>IF(OR(E47="",F47=""),"",MAX(0,ROUND(MOD(F47-E47,1)*24-IstirahatMenit/60,2)))</f>
        <v/>
      </c>
      <c r="J47" s="16" t="n"/>
      <c r="K47" s="20">
        <f>IF(OR(J47&lt;&gt;"Y",F47=""),"",IF(D47="L",I47,MAX(0,ROUNDDOWN(ROUND((F47-JamPulang)*1440,0)/30,0)/2)))</f>
        <v/>
      </c>
      <c r="L47" s="8" t="n"/>
    </row>
    <row r="48">
      <c r="A48" s="15" t="n"/>
      <c r="B48" s="16" t="n"/>
      <c r="C48" s="17">
        <f>IF(B48="","",IFERROR(INDEX(Karyawan!$C$5:$C$54,MATCH(B48,Karyawan!$B$5:$B$54,0)),"ID tidak ada"))</f>
        <v/>
      </c>
      <c r="D48" s="16" t="n"/>
      <c r="E48" s="11" t="n"/>
      <c r="F48" s="11" t="n"/>
      <c r="G48" s="18">
        <f>IF(OR(D48&lt;&gt;"H",E48=""),"",IF(ROUND((E48-JamMasuk)*1440,0)&gt;ToleransiTelat,ROUND((E48-JamMasuk)*1440,0),0))</f>
        <v/>
      </c>
      <c r="H48" s="18">
        <f>IF(OR(D48&lt;&gt;"H",F48=""),"",MAX(0,ROUND((JamPulang-F48)*1440,0)))</f>
        <v/>
      </c>
      <c r="I48" s="19">
        <f>IF(OR(E48="",F48=""),"",MAX(0,ROUND(MOD(F48-E48,1)*24-IstirahatMenit/60,2)))</f>
        <v/>
      </c>
      <c r="J48" s="16" t="n"/>
      <c r="K48" s="20">
        <f>IF(OR(J48&lt;&gt;"Y",F48=""),"",IF(D48="L",I48,MAX(0,ROUNDDOWN(ROUND((F48-JamPulang)*1440,0)/30,0)/2)))</f>
        <v/>
      </c>
      <c r="L48" s="8" t="n"/>
    </row>
    <row r="49">
      <c r="A49" s="15" t="n"/>
      <c r="B49" s="16" t="n"/>
      <c r="C49" s="17">
        <f>IF(B49="","",IFERROR(INDEX(Karyawan!$C$5:$C$54,MATCH(B49,Karyawan!$B$5:$B$54,0)),"ID tidak ada"))</f>
        <v/>
      </c>
      <c r="D49" s="16" t="n"/>
      <c r="E49" s="11" t="n"/>
      <c r="F49" s="11" t="n"/>
      <c r="G49" s="18">
        <f>IF(OR(D49&lt;&gt;"H",E49=""),"",IF(ROUND((E49-JamMasuk)*1440,0)&gt;ToleransiTelat,ROUND((E49-JamMasuk)*1440,0),0))</f>
        <v/>
      </c>
      <c r="H49" s="18">
        <f>IF(OR(D49&lt;&gt;"H",F49=""),"",MAX(0,ROUND((JamPulang-F49)*1440,0)))</f>
        <v/>
      </c>
      <c r="I49" s="19">
        <f>IF(OR(E49="",F49=""),"",MAX(0,ROUND(MOD(F49-E49,1)*24-IstirahatMenit/60,2)))</f>
        <v/>
      </c>
      <c r="J49" s="16" t="n"/>
      <c r="K49" s="20">
        <f>IF(OR(J49&lt;&gt;"Y",F49=""),"",IF(D49="L",I49,MAX(0,ROUNDDOWN(ROUND((F49-JamPulang)*1440,0)/30,0)/2)))</f>
        <v/>
      </c>
      <c r="L49" s="8" t="n"/>
    </row>
    <row r="50">
      <c r="A50" s="15" t="n"/>
      <c r="B50" s="16" t="n"/>
      <c r="C50" s="17">
        <f>IF(B50="","",IFERROR(INDEX(Karyawan!$C$5:$C$54,MATCH(B50,Karyawan!$B$5:$B$54,0)),"ID tidak ada"))</f>
        <v/>
      </c>
      <c r="D50" s="16" t="n"/>
      <c r="E50" s="11" t="n"/>
      <c r="F50" s="11" t="n"/>
      <c r="G50" s="18">
        <f>IF(OR(D50&lt;&gt;"H",E50=""),"",IF(ROUND((E50-JamMasuk)*1440,0)&gt;ToleransiTelat,ROUND((E50-JamMasuk)*1440,0),0))</f>
        <v/>
      </c>
      <c r="H50" s="18">
        <f>IF(OR(D50&lt;&gt;"H",F50=""),"",MAX(0,ROUND((JamPulang-F50)*1440,0)))</f>
        <v/>
      </c>
      <c r="I50" s="19">
        <f>IF(OR(E50="",F50=""),"",MAX(0,ROUND(MOD(F50-E50,1)*24-IstirahatMenit/60,2)))</f>
        <v/>
      </c>
      <c r="J50" s="16" t="n"/>
      <c r="K50" s="20">
        <f>IF(OR(J50&lt;&gt;"Y",F50=""),"",IF(D50="L",I50,MAX(0,ROUNDDOWN(ROUND((F50-JamPulang)*1440,0)/30,0)/2)))</f>
        <v/>
      </c>
      <c r="L50" s="8" t="n"/>
    </row>
    <row r="51">
      <c r="A51" s="15" t="n"/>
      <c r="B51" s="16" t="n"/>
      <c r="C51" s="17">
        <f>IF(B51="","",IFERROR(INDEX(Karyawan!$C$5:$C$54,MATCH(B51,Karyawan!$B$5:$B$54,0)),"ID tidak ada"))</f>
        <v/>
      </c>
      <c r="D51" s="16" t="n"/>
      <c r="E51" s="11" t="n"/>
      <c r="F51" s="11" t="n"/>
      <c r="G51" s="18">
        <f>IF(OR(D51&lt;&gt;"H",E51=""),"",IF(ROUND((E51-JamMasuk)*1440,0)&gt;ToleransiTelat,ROUND((E51-JamMasuk)*1440,0),0))</f>
        <v/>
      </c>
      <c r="H51" s="18">
        <f>IF(OR(D51&lt;&gt;"H",F51=""),"",MAX(0,ROUND((JamPulang-F51)*1440,0)))</f>
        <v/>
      </c>
      <c r="I51" s="19">
        <f>IF(OR(E51="",F51=""),"",MAX(0,ROUND(MOD(F51-E51,1)*24-IstirahatMenit/60,2)))</f>
        <v/>
      </c>
      <c r="J51" s="16" t="n"/>
      <c r="K51" s="20">
        <f>IF(OR(J51&lt;&gt;"Y",F51=""),"",IF(D51="L",I51,MAX(0,ROUNDDOWN(ROUND((F51-JamPulang)*1440,0)/30,0)/2)))</f>
        <v/>
      </c>
      <c r="L51" s="8" t="n"/>
    </row>
    <row r="52">
      <c r="A52" s="15" t="n"/>
      <c r="B52" s="16" t="n"/>
      <c r="C52" s="17">
        <f>IF(B52="","",IFERROR(INDEX(Karyawan!$C$5:$C$54,MATCH(B52,Karyawan!$B$5:$B$54,0)),"ID tidak ada"))</f>
        <v/>
      </c>
      <c r="D52" s="16" t="n"/>
      <c r="E52" s="11" t="n"/>
      <c r="F52" s="11" t="n"/>
      <c r="G52" s="18">
        <f>IF(OR(D52&lt;&gt;"H",E52=""),"",IF(ROUND((E52-JamMasuk)*1440,0)&gt;ToleransiTelat,ROUND((E52-JamMasuk)*1440,0),0))</f>
        <v/>
      </c>
      <c r="H52" s="18">
        <f>IF(OR(D52&lt;&gt;"H",F52=""),"",MAX(0,ROUND((JamPulang-F52)*1440,0)))</f>
        <v/>
      </c>
      <c r="I52" s="19">
        <f>IF(OR(E52="",F52=""),"",MAX(0,ROUND(MOD(F52-E52,1)*24-IstirahatMenit/60,2)))</f>
        <v/>
      </c>
      <c r="J52" s="16" t="n"/>
      <c r="K52" s="20">
        <f>IF(OR(J52&lt;&gt;"Y",F52=""),"",IF(D52="L",I52,MAX(0,ROUNDDOWN(ROUND((F52-JamPulang)*1440,0)/30,0)/2)))</f>
        <v/>
      </c>
      <c r="L52" s="8" t="n"/>
    </row>
    <row r="53">
      <c r="A53" s="15" t="n"/>
      <c r="B53" s="16" t="n"/>
      <c r="C53" s="17">
        <f>IF(B53="","",IFERROR(INDEX(Karyawan!$C$5:$C$54,MATCH(B53,Karyawan!$B$5:$B$54,0)),"ID tidak ada"))</f>
        <v/>
      </c>
      <c r="D53" s="16" t="n"/>
      <c r="E53" s="11" t="n"/>
      <c r="F53" s="11" t="n"/>
      <c r="G53" s="18">
        <f>IF(OR(D53&lt;&gt;"H",E53=""),"",IF(ROUND((E53-JamMasuk)*1440,0)&gt;ToleransiTelat,ROUND((E53-JamMasuk)*1440,0),0))</f>
        <v/>
      </c>
      <c r="H53" s="18">
        <f>IF(OR(D53&lt;&gt;"H",F53=""),"",MAX(0,ROUND((JamPulang-F53)*1440,0)))</f>
        <v/>
      </c>
      <c r="I53" s="19">
        <f>IF(OR(E53="",F53=""),"",MAX(0,ROUND(MOD(F53-E53,1)*24-IstirahatMenit/60,2)))</f>
        <v/>
      </c>
      <c r="J53" s="16" t="n"/>
      <c r="K53" s="20">
        <f>IF(OR(J53&lt;&gt;"Y",F53=""),"",IF(D53="L",I53,MAX(0,ROUNDDOWN(ROUND((F53-JamPulang)*1440,0)/30,0)/2)))</f>
        <v/>
      </c>
      <c r="L53" s="8" t="n"/>
    </row>
    <row r="54">
      <c r="A54" s="15" t="n"/>
      <c r="B54" s="16" t="n"/>
      <c r="C54" s="17">
        <f>IF(B54="","",IFERROR(INDEX(Karyawan!$C$5:$C$54,MATCH(B54,Karyawan!$B$5:$B$54,0)),"ID tidak ada"))</f>
        <v/>
      </c>
      <c r="D54" s="16" t="n"/>
      <c r="E54" s="11" t="n"/>
      <c r="F54" s="11" t="n"/>
      <c r="G54" s="18">
        <f>IF(OR(D54&lt;&gt;"H",E54=""),"",IF(ROUND((E54-JamMasuk)*1440,0)&gt;ToleransiTelat,ROUND((E54-JamMasuk)*1440,0),0))</f>
        <v/>
      </c>
      <c r="H54" s="18">
        <f>IF(OR(D54&lt;&gt;"H",F54=""),"",MAX(0,ROUND((JamPulang-F54)*1440,0)))</f>
        <v/>
      </c>
      <c r="I54" s="19">
        <f>IF(OR(E54="",F54=""),"",MAX(0,ROUND(MOD(F54-E54,1)*24-IstirahatMenit/60,2)))</f>
        <v/>
      </c>
      <c r="J54" s="16" t="n"/>
      <c r="K54" s="20">
        <f>IF(OR(J54&lt;&gt;"Y",F54=""),"",IF(D54="L",I54,MAX(0,ROUNDDOWN(ROUND((F54-JamPulang)*1440,0)/30,0)/2)))</f>
        <v/>
      </c>
      <c r="L54" s="8" t="n"/>
    </row>
    <row r="55">
      <c r="A55" s="15" t="n"/>
      <c r="B55" s="16" t="n"/>
      <c r="C55" s="17">
        <f>IF(B55="","",IFERROR(INDEX(Karyawan!$C$5:$C$54,MATCH(B55,Karyawan!$B$5:$B$54,0)),"ID tidak ada"))</f>
        <v/>
      </c>
      <c r="D55" s="16" t="n"/>
      <c r="E55" s="11" t="n"/>
      <c r="F55" s="11" t="n"/>
      <c r="G55" s="18">
        <f>IF(OR(D55&lt;&gt;"H",E55=""),"",IF(ROUND((E55-JamMasuk)*1440,0)&gt;ToleransiTelat,ROUND((E55-JamMasuk)*1440,0),0))</f>
        <v/>
      </c>
      <c r="H55" s="18">
        <f>IF(OR(D55&lt;&gt;"H",F55=""),"",MAX(0,ROUND((JamPulang-F55)*1440,0)))</f>
        <v/>
      </c>
      <c r="I55" s="19">
        <f>IF(OR(E55="",F55=""),"",MAX(0,ROUND(MOD(F55-E55,1)*24-IstirahatMenit/60,2)))</f>
        <v/>
      </c>
      <c r="J55" s="16" t="n"/>
      <c r="K55" s="20">
        <f>IF(OR(J55&lt;&gt;"Y",F55=""),"",IF(D55="L",I55,MAX(0,ROUNDDOWN(ROUND((F55-JamPulang)*1440,0)/30,0)/2)))</f>
        <v/>
      </c>
      <c r="L55" s="8" t="n"/>
    </row>
    <row r="56">
      <c r="A56" s="15" t="n"/>
      <c r="B56" s="16" t="n"/>
      <c r="C56" s="17">
        <f>IF(B56="","",IFERROR(INDEX(Karyawan!$C$5:$C$54,MATCH(B56,Karyawan!$B$5:$B$54,0)),"ID tidak ada"))</f>
        <v/>
      </c>
      <c r="D56" s="16" t="n"/>
      <c r="E56" s="11" t="n"/>
      <c r="F56" s="11" t="n"/>
      <c r="G56" s="18">
        <f>IF(OR(D56&lt;&gt;"H",E56=""),"",IF(ROUND((E56-JamMasuk)*1440,0)&gt;ToleransiTelat,ROUND((E56-JamMasuk)*1440,0),0))</f>
        <v/>
      </c>
      <c r="H56" s="18">
        <f>IF(OR(D56&lt;&gt;"H",F56=""),"",MAX(0,ROUND((JamPulang-F56)*1440,0)))</f>
        <v/>
      </c>
      <c r="I56" s="19">
        <f>IF(OR(E56="",F56=""),"",MAX(0,ROUND(MOD(F56-E56,1)*24-IstirahatMenit/60,2)))</f>
        <v/>
      </c>
      <c r="J56" s="16" t="n"/>
      <c r="K56" s="20">
        <f>IF(OR(J56&lt;&gt;"Y",F56=""),"",IF(D56="L",I56,MAX(0,ROUNDDOWN(ROUND((F56-JamPulang)*1440,0)/30,0)/2)))</f>
        <v/>
      </c>
      <c r="L56" s="8" t="n"/>
    </row>
    <row r="57">
      <c r="A57" s="15" t="n"/>
      <c r="B57" s="16" t="n"/>
      <c r="C57" s="17">
        <f>IF(B57="","",IFERROR(INDEX(Karyawan!$C$5:$C$54,MATCH(B57,Karyawan!$B$5:$B$54,0)),"ID tidak ada"))</f>
        <v/>
      </c>
      <c r="D57" s="16" t="n"/>
      <c r="E57" s="11" t="n"/>
      <c r="F57" s="11" t="n"/>
      <c r="G57" s="18">
        <f>IF(OR(D57&lt;&gt;"H",E57=""),"",IF(ROUND((E57-JamMasuk)*1440,0)&gt;ToleransiTelat,ROUND((E57-JamMasuk)*1440,0),0))</f>
        <v/>
      </c>
      <c r="H57" s="18">
        <f>IF(OR(D57&lt;&gt;"H",F57=""),"",MAX(0,ROUND((JamPulang-F57)*1440,0)))</f>
        <v/>
      </c>
      <c r="I57" s="19">
        <f>IF(OR(E57="",F57=""),"",MAX(0,ROUND(MOD(F57-E57,1)*24-IstirahatMenit/60,2)))</f>
        <v/>
      </c>
      <c r="J57" s="16" t="n"/>
      <c r="K57" s="20">
        <f>IF(OR(J57&lt;&gt;"Y",F57=""),"",IF(D57="L",I57,MAX(0,ROUNDDOWN(ROUND((F57-JamPulang)*1440,0)/30,0)/2)))</f>
        <v/>
      </c>
      <c r="L57" s="8" t="n"/>
    </row>
    <row r="58">
      <c r="A58" s="15" t="n"/>
      <c r="B58" s="16" t="n"/>
      <c r="C58" s="17">
        <f>IF(B58="","",IFERROR(INDEX(Karyawan!$C$5:$C$54,MATCH(B58,Karyawan!$B$5:$B$54,0)),"ID tidak ada"))</f>
        <v/>
      </c>
      <c r="D58" s="16" t="n"/>
      <c r="E58" s="11" t="n"/>
      <c r="F58" s="11" t="n"/>
      <c r="G58" s="18">
        <f>IF(OR(D58&lt;&gt;"H",E58=""),"",IF(ROUND((E58-JamMasuk)*1440,0)&gt;ToleransiTelat,ROUND((E58-JamMasuk)*1440,0),0))</f>
        <v/>
      </c>
      <c r="H58" s="18">
        <f>IF(OR(D58&lt;&gt;"H",F58=""),"",MAX(0,ROUND((JamPulang-F58)*1440,0)))</f>
        <v/>
      </c>
      <c r="I58" s="19">
        <f>IF(OR(E58="",F58=""),"",MAX(0,ROUND(MOD(F58-E58,1)*24-IstirahatMenit/60,2)))</f>
        <v/>
      </c>
      <c r="J58" s="16" t="n"/>
      <c r="K58" s="20">
        <f>IF(OR(J58&lt;&gt;"Y",F58=""),"",IF(D58="L",I58,MAX(0,ROUNDDOWN(ROUND((F58-JamPulang)*1440,0)/30,0)/2)))</f>
        <v/>
      </c>
      <c r="L58" s="8" t="n"/>
    </row>
    <row r="59">
      <c r="A59" s="15" t="n"/>
      <c r="B59" s="16" t="n"/>
      <c r="C59" s="17">
        <f>IF(B59="","",IFERROR(INDEX(Karyawan!$C$5:$C$54,MATCH(B59,Karyawan!$B$5:$B$54,0)),"ID tidak ada"))</f>
        <v/>
      </c>
      <c r="D59" s="16" t="n"/>
      <c r="E59" s="11" t="n"/>
      <c r="F59" s="11" t="n"/>
      <c r="G59" s="18">
        <f>IF(OR(D59&lt;&gt;"H",E59=""),"",IF(ROUND((E59-JamMasuk)*1440,0)&gt;ToleransiTelat,ROUND((E59-JamMasuk)*1440,0),0))</f>
        <v/>
      </c>
      <c r="H59" s="18">
        <f>IF(OR(D59&lt;&gt;"H",F59=""),"",MAX(0,ROUND((JamPulang-F59)*1440,0)))</f>
        <v/>
      </c>
      <c r="I59" s="19">
        <f>IF(OR(E59="",F59=""),"",MAX(0,ROUND(MOD(F59-E59,1)*24-IstirahatMenit/60,2)))</f>
        <v/>
      </c>
      <c r="J59" s="16" t="n"/>
      <c r="K59" s="20">
        <f>IF(OR(J59&lt;&gt;"Y",F59=""),"",IF(D59="L",I59,MAX(0,ROUNDDOWN(ROUND((F59-JamPulang)*1440,0)/30,0)/2)))</f>
        <v/>
      </c>
      <c r="L59" s="8" t="n"/>
    </row>
    <row r="60">
      <c r="A60" s="15" t="n"/>
      <c r="B60" s="16" t="n"/>
      <c r="C60" s="17">
        <f>IF(B60="","",IFERROR(INDEX(Karyawan!$C$5:$C$54,MATCH(B60,Karyawan!$B$5:$B$54,0)),"ID tidak ada"))</f>
        <v/>
      </c>
      <c r="D60" s="16" t="n"/>
      <c r="E60" s="11" t="n"/>
      <c r="F60" s="11" t="n"/>
      <c r="G60" s="18">
        <f>IF(OR(D60&lt;&gt;"H",E60=""),"",IF(ROUND((E60-JamMasuk)*1440,0)&gt;ToleransiTelat,ROUND((E60-JamMasuk)*1440,0),0))</f>
        <v/>
      </c>
      <c r="H60" s="18">
        <f>IF(OR(D60&lt;&gt;"H",F60=""),"",MAX(0,ROUND((JamPulang-F60)*1440,0)))</f>
        <v/>
      </c>
      <c r="I60" s="19">
        <f>IF(OR(E60="",F60=""),"",MAX(0,ROUND(MOD(F60-E60,1)*24-IstirahatMenit/60,2)))</f>
        <v/>
      </c>
      <c r="J60" s="16" t="n"/>
      <c r="K60" s="20">
        <f>IF(OR(J60&lt;&gt;"Y",F60=""),"",IF(D60="L",I60,MAX(0,ROUNDDOWN(ROUND((F60-JamPulang)*1440,0)/30,0)/2)))</f>
        <v/>
      </c>
      <c r="L60" s="8" t="n"/>
    </row>
    <row r="61">
      <c r="A61" s="15" t="n"/>
      <c r="B61" s="16" t="n"/>
      <c r="C61" s="17">
        <f>IF(B61="","",IFERROR(INDEX(Karyawan!$C$5:$C$54,MATCH(B61,Karyawan!$B$5:$B$54,0)),"ID tidak ada"))</f>
        <v/>
      </c>
      <c r="D61" s="16" t="n"/>
      <c r="E61" s="11" t="n"/>
      <c r="F61" s="11" t="n"/>
      <c r="G61" s="18">
        <f>IF(OR(D61&lt;&gt;"H",E61=""),"",IF(ROUND((E61-JamMasuk)*1440,0)&gt;ToleransiTelat,ROUND((E61-JamMasuk)*1440,0),0))</f>
        <v/>
      </c>
      <c r="H61" s="18">
        <f>IF(OR(D61&lt;&gt;"H",F61=""),"",MAX(0,ROUND((JamPulang-F61)*1440,0)))</f>
        <v/>
      </c>
      <c r="I61" s="19">
        <f>IF(OR(E61="",F61=""),"",MAX(0,ROUND(MOD(F61-E61,1)*24-IstirahatMenit/60,2)))</f>
        <v/>
      </c>
      <c r="J61" s="16" t="n"/>
      <c r="K61" s="20">
        <f>IF(OR(J61&lt;&gt;"Y",F61=""),"",IF(D61="L",I61,MAX(0,ROUNDDOWN(ROUND((F61-JamPulang)*1440,0)/30,0)/2)))</f>
        <v/>
      </c>
      <c r="L61" s="8" t="n"/>
    </row>
    <row r="62">
      <c r="A62" s="15" t="n"/>
      <c r="B62" s="16" t="n"/>
      <c r="C62" s="17">
        <f>IF(B62="","",IFERROR(INDEX(Karyawan!$C$5:$C$54,MATCH(B62,Karyawan!$B$5:$B$54,0)),"ID tidak ada"))</f>
        <v/>
      </c>
      <c r="D62" s="16" t="n"/>
      <c r="E62" s="11" t="n"/>
      <c r="F62" s="11" t="n"/>
      <c r="G62" s="18">
        <f>IF(OR(D62&lt;&gt;"H",E62=""),"",IF(ROUND((E62-JamMasuk)*1440,0)&gt;ToleransiTelat,ROUND((E62-JamMasuk)*1440,0),0))</f>
        <v/>
      </c>
      <c r="H62" s="18">
        <f>IF(OR(D62&lt;&gt;"H",F62=""),"",MAX(0,ROUND((JamPulang-F62)*1440,0)))</f>
        <v/>
      </c>
      <c r="I62" s="19">
        <f>IF(OR(E62="",F62=""),"",MAX(0,ROUND(MOD(F62-E62,1)*24-IstirahatMenit/60,2)))</f>
        <v/>
      </c>
      <c r="J62" s="16" t="n"/>
      <c r="K62" s="20">
        <f>IF(OR(J62&lt;&gt;"Y",F62=""),"",IF(D62="L",I62,MAX(0,ROUNDDOWN(ROUND((F62-JamPulang)*1440,0)/30,0)/2)))</f>
        <v/>
      </c>
      <c r="L62" s="8" t="n"/>
    </row>
    <row r="63">
      <c r="A63" s="15" t="n"/>
      <c r="B63" s="16" t="n"/>
      <c r="C63" s="17">
        <f>IF(B63="","",IFERROR(INDEX(Karyawan!$C$5:$C$54,MATCH(B63,Karyawan!$B$5:$B$54,0)),"ID tidak ada"))</f>
        <v/>
      </c>
      <c r="D63" s="16" t="n"/>
      <c r="E63" s="11" t="n"/>
      <c r="F63" s="11" t="n"/>
      <c r="G63" s="18">
        <f>IF(OR(D63&lt;&gt;"H",E63=""),"",IF(ROUND((E63-JamMasuk)*1440,0)&gt;ToleransiTelat,ROUND((E63-JamMasuk)*1440,0),0))</f>
        <v/>
      </c>
      <c r="H63" s="18">
        <f>IF(OR(D63&lt;&gt;"H",F63=""),"",MAX(0,ROUND((JamPulang-F63)*1440,0)))</f>
        <v/>
      </c>
      <c r="I63" s="19">
        <f>IF(OR(E63="",F63=""),"",MAX(0,ROUND(MOD(F63-E63,1)*24-IstirahatMenit/60,2)))</f>
        <v/>
      </c>
      <c r="J63" s="16" t="n"/>
      <c r="K63" s="20">
        <f>IF(OR(J63&lt;&gt;"Y",F63=""),"",IF(D63="L",I63,MAX(0,ROUNDDOWN(ROUND((F63-JamPulang)*1440,0)/30,0)/2)))</f>
        <v/>
      </c>
      <c r="L63" s="8" t="n"/>
    </row>
    <row r="64">
      <c r="A64" s="15" t="n"/>
      <c r="B64" s="16" t="n"/>
      <c r="C64" s="17">
        <f>IF(B64="","",IFERROR(INDEX(Karyawan!$C$5:$C$54,MATCH(B64,Karyawan!$B$5:$B$54,0)),"ID tidak ada"))</f>
        <v/>
      </c>
      <c r="D64" s="16" t="n"/>
      <c r="E64" s="11" t="n"/>
      <c r="F64" s="11" t="n"/>
      <c r="G64" s="18">
        <f>IF(OR(D64&lt;&gt;"H",E64=""),"",IF(ROUND((E64-JamMasuk)*1440,0)&gt;ToleransiTelat,ROUND((E64-JamMasuk)*1440,0),0))</f>
        <v/>
      </c>
      <c r="H64" s="18">
        <f>IF(OR(D64&lt;&gt;"H",F64=""),"",MAX(0,ROUND((JamPulang-F64)*1440,0)))</f>
        <v/>
      </c>
      <c r="I64" s="19">
        <f>IF(OR(E64="",F64=""),"",MAX(0,ROUND(MOD(F64-E64,1)*24-IstirahatMenit/60,2)))</f>
        <v/>
      </c>
      <c r="J64" s="16" t="n"/>
      <c r="K64" s="20">
        <f>IF(OR(J64&lt;&gt;"Y",F64=""),"",IF(D64="L",I64,MAX(0,ROUNDDOWN(ROUND((F64-JamPulang)*1440,0)/30,0)/2)))</f>
        <v/>
      </c>
      <c r="L64" s="8" t="n"/>
    </row>
    <row r="65">
      <c r="A65" s="15" t="n"/>
      <c r="B65" s="16" t="n"/>
      <c r="C65" s="17">
        <f>IF(B65="","",IFERROR(INDEX(Karyawan!$C$5:$C$54,MATCH(B65,Karyawan!$B$5:$B$54,0)),"ID tidak ada"))</f>
        <v/>
      </c>
      <c r="D65" s="16" t="n"/>
      <c r="E65" s="11" t="n"/>
      <c r="F65" s="11" t="n"/>
      <c r="G65" s="18">
        <f>IF(OR(D65&lt;&gt;"H",E65=""),"",IF(ROUND((E65-JamMasuk)*1440,0)&gt;ToleransiTelat,ROUND((E65-JamMasuk)*1440,0),0))</f>
        <v/>
      </c>
      <c r="H65" s="18">
        <f>IF(OR(D65&lt;&gt;"H",F65=""),"",MAX(0,ROUND((JamPulang-F65)*1440,0)))</f>
        <v/>
      </c>
      <c r="I65" s="19">
        <f>IF(OR(E65="",F65=""),"",MAX(0,ROUND(MOD(F65-E65,1)*24-IstirahatMenit/60,2)))</f>
        <v/>
      </c>
      <c r="J65" s="16" t="n"/>
      <c r="K65" s="20">
        <f>IF(OR(J65&lt;&gt;"Y",F65=""),"",IF(D65="L",I65,MAX(0,ROUNDDOWN(ROUND((F65-JamPulang)*1440,0)/30,0)/2)))</f>
        <v/>
      </c>
      <c r="L65" s="8" t="n"/>
    </row>
    <row r="66">
      <c r="A66" s="15" t="n"/>
      <c r="B66" s="16" t="n"/>
      <c r="C66" s="17">
        <f>IF(B66="","",IFERROR(INDEX(Karyawan!$C$5:$C$54,MATCH(B66,Karyawan!$B$5:$B$54,0)),"ID tidak ada"))</f>
        <v/>
      </c>
      <c r="D66" s="16" t="n"/>
      <c r="E66" s="11" t="n"/>
      <c r="F66" s="11" t="n"/>
      <c r="G66" s="18">
        <f>IF(OR(D66&lt;&gt;"H",E66=""),"",IF(ROUND((E66-JamMasuk)*1440,0)&gt;ToleransiTelat,ROUND((E66-JamMasuk)*1440,0),0))</f>
        <v/>
      </c>
      <c r="H66" s="18">
        <f>IF(OR(D66&lt;&gt;"H",F66=""),"",MAX(0,ROUND((JamPulang-F66)*1440,0)))</f>
        <v/>
      </c>
      <c r="I66" s="19">
        <f>IF(OR(E66="",F66=""),"",MAX(0,ROUND(MOD(F66-E66,1)*24-IstirahatMenit/60,2)))</f>
        <v/>
      </c>
      <c r="J66" s="16" t="n"/>
      <c r="K66" s="20">
        <f>IF(OR(J66&lt;&gt;"Y",F66=""),"",IF(D66="L",I66,MAX(0,ROUNDDOWN(ROUND((F66-JamPulang)*1440,0)/30,0)/2)))</f>
        <v/>
      </c>
      <c r="L66" s="8" t="n"/>
    </row>
    <row r="67">
      <c r="A67" s="15" t="n"/>
      <c r="B67" s="16" t="n"/>
      <c r="C67" s="17">
        <f>IF(B67="","",IFERROR(INDEX(Karyawan!$C$5:$C$54,MATCH(B67,Karyawan!$B$5:$B$54,0)),"ID tidak ada"))</f>
        <v/>
      </c>
      <c r="D67" s="16" t="n"/>
      <c r="E67" s="11" t="n"/>
      <c r="F67" s="11" t="n"/>
      <c r="G67" s="18">
        <f>IF(OR(D67&lt;&gt;"H",E67=""),"",IF(ROUND((E67-JamMasuk)*1440,0)&gt;ToleransiTelat,ROUND((E67-JamMasuk)*1440,0),0))</f>
        <v/>
      </c>
      <c r="H67" s="18">
        <f>IF(OR(D67&lt;&gt;"H",F67=""),"",MAX(0,ROUND((JamPulang-F67)*1440,0)))</f>
        <v/>
      </c>
      <c r="I67" s="19">
        <f>IF(OR(E67="",F67=""),"",MAX(0,ROUND(MOD(F67-E67,1)*24-IstirahatMenit/60,2)))</f>
        <v/>
      </c>
      <c r="J67" s="16" t="n"/>
      <c r="K67" s="20">
        <f>IF(OR(J67&lt;&gt;"Y",F67=""),"",IF(D67="L",I67,MAX(0,ROUNDDOWN(ROUND((F67-JamPulang)*1440,0)/30,0)/2)))</f>
        <v/>
      </c>
      <c r="L67" s="8" t="n"/>
    </row>
    <row r="68">
      <c r="A68" s="15" t="n"/>
      <c r="B68" s="16" t="n"/>
      <c r="C68" s="17">
        <f>IF(B68="","",IFERROR(INDEX(Karyawan!$C$5:$C$54,MATCH(B68,Karyawan!$B$5:$B$54,0)),"ID tidak ada"))</f>
        <v/>
      </c>
      <c r="D68" s="16" t="n"/>
      <c r="E68" s="11" t="n"/>
      <c r="F68" s="11" t="n"/>
      <c r="G68" s="18">
        <f>IF(OR(D68&lt;&gt;"H",E68=""),"",IF(ROUND((E68-JamMasuk)*1440,0)&gt;ToleransiTelat,ROUND((E68-JamMasuk)*1440,0),0))</f>
        <v/>
      </c>
      <c r="H68" s="18">
        <f>IF(OR(D68&lt;&gt;"H",F68=""),"",MAX(0,ROUND((JamPulang-F68)*1440,0)))</f>
        <v/>
      </c>
      <c r="I68" s="19">
        <f>IF(OR(E68="",F68=""),"",MAX(0,ROUND(MOD(F68-E68,1)*24-IstirahatMenit/60,2)))</f>
        <v/>
      </c>
      <c r="J68" s="16" t="n"/>
      <c r="K68" s="20">
        <f>IF(OR(J68&lt;&gt;"Y",F68=""),"",IF(D68="L",I68,MAX(0,ROUNDDOWN(ROUND((F68-JamPulang)*1440,0)/30,0)/2)))</f>
        <v/>
      </c>
      <c r="L68" s="8" t="n"/>
    </row>
    <row r="69">
      <c r="A69" s="15" t="n"/>
      <c r="B69" s="16" t="n"/>
      <c r="C69" s="17">
        <f>IF(B69="","",IFERROR(INDEX(Karyawan!$C$5:$C$54,MATCH(B69,Karyawan!$B$5:$B$54,0)),"ID tidak ada"))</f>
        <v/>
      </c>
      <c r="D69" s="16" t="n"/>
      <c r="E69" s="11" t="n"/>
      <c r="F69" s="11" t="n"/>
      <c r="G69" s="18">
        <f>IF(OR(D69&lt;&gt;"H",E69=""),"",IF(ROUND((E69-JamMasuk)*1440,0)&gt;ToleransiTelat,ROUND((E69-JamMasuk)*1440,0),0))</f>
        <v/>
      </c>
      <c r="H69" s="18">
        <f>IF(OR(D69&lt;&gt;"H",F69=""),"",MAX(0,ROUND((JamPulang-F69)*1440,0)))</f>
        <v/>
      </c>
      <c r="I69" s="19">
        <f>IF(OR(E69="",F69=""),"",MAX(0,ROUND(MOD(F69-E69,1)*24-IstirahatMenit/60,2)))</f>
        <v/>
      </c>
      <c r="J69" s="16" t="n"/>
      <c r="K69" s="20">
        <f>IF(OR(J69&lt;&gt;"Y",F69=""),"",IF(D69="L",I69,MAX(0,ROUNDDOWN(ROUND((F69-JamPulang)*1440,0)/30,0)/2)))</f>
        <v/>
      </c>
      <c r="L69" s="8" t="n"/>
    </row>
    <row r="70">
      <c r="A70" s="15" t="n"/>
      <c r="B70" s="16" t="n"/>
      <c r="C70" s="17">
        <f>IF(B70="","",IFERROR(INDEX(Karyawan!$C$5:$C$54,MATCH(B70,Karyawan!$B$5:$B$54,0)),"ID tidak ada"))</f>
        <v/>
      </c>
      <c r="D70" s="16" t="n"/>
      <c r="E70" s="11" t="n"/>
      <c r="F70" s="11" t="n"/>
      <c r="G70" s="18">
        <f>IF(OR(D70&lt;&gt;"H",E70=""),"",IF(ROUND((E70-JamMasuk)*1440,0)&gt;ToleransiTelat,ROUND((E70-JamMasuk)*1440,0),0))</f>
        <v/>
      </c>
      <c r="H70" s="18">
        <f>IF(OR(D70&lt;&gt;"H",F70=""),"",MAX(0,ROUND((JamPulang-F70)*1440,0)))</f>
        <v/>
      </c>
      <c r="I70" s="19">
        <f>IF(OR(E70="",F70=""),"",MAX(0,ROUND(MOD(F70-E70,1)*24-IstirahatMenit/60,2)))</f>
        <v/>
      </c>
      <c r="J70" s="16" t="n"/>
      <c r="K70" s="20">
        <f>IF(OR(J70&lt;&gt;"Y",F70=""),"",IF(D70="L",I70,MAX(0,ROUNDDOWN(ROUND((F70-JamPulang)*1440,0)/30,0)/2)))</f>
        <v/>
      </c>
      <c r="L70" s="8" t="n"/>
    </row>
    <row r="71">
      <c r="A71" s="15" t="n"/>
      <c r="B71" s="16" t="n"/>
      <c r="C71" s="17">
        <f>IF(B71="","",IFERROR(INDEX(Karyawan!$C$5:$C$54,MATCH(B71,Karyawan!$B$5:$B$54,0)),"ID tidak ada"))</f>
        <v/>
      </c>
      <c r="D71" s="16" t="n"/>
      <c r="E71" s="11" t="n"/>
      <c r="F71" s="11" t="n"/>
      <c r="G71" s="18">
        <f>IF(OR(D71&lt;&gt;"H",E71=""),"",IF(ROUND((E71-JamMasuk)*1440,0)&gt;ToleransiTelat,ROUND((E71-JamMasuk)*1440,0),0))</f>
        <v/>
      </c>
      <c r="H71" s="18">
        <f>IF(OR(D71&lt;&gt;"H",F71=""),"",MAX(0,ROUND((JamPulang-F71)*1440,0)))</f>
        <v/>
      </c>
      <c r="I71" s="19">
        <f>IF(OR(E71="",F71=""),"",MAX(0,ROUND(MOD(F71-E71,1)*24-IstirahatMenit/60,2)))</f>
        <v/>
      </c>
      <c r="J71" s="16" t="n"/>
      <c r="K71" s="20">
        <f>IF(OR(J71&lt;&gt;"Y",F71=""),"",IF(D71="L",I71,MAX(0,ROUNDDOWN(ROUND((F71-JamPulang)*1440,0)/30,0)/2)))</f>
        <v/>
      </c>
      <c r="L71" s="8" t="n"/>
    </row>
    <row r="72">
      <c r="A72" s="15" t="n"/>
      <c r="B72" s="16" t="n"/>
      <c r="C72" s="17">
        <f>IF(B72="","",IFERROR(INDEX(Karyawan!$C$5:$C$54,MATCH(B72,Karyawan!$B$5:$B$54,0)),"ID tidak ada"))</f>
        <v/>
      </c>
      <c r="D72" s="16" t="n"/>
      <c r="E72" s="11" t="n"/>
      <c r="F72" s="11" t="n"/>
      <c r="G72" s="18">
        <f>IF(OR(D72&lt;&gt;"H",E72=""),"",IF(ROUND((E72-JamMasuk)*1440,0)&gt;ToleransiTelat,ROUND((E72-JamMasuk)*1440,0),0))</f>
        <v/>
      </c>
      <c r="H72" s="18">
        <f>IF(OR(D72&lt;&gt;"H",F72=""),"",MAX(0,ROUND((JamPulang-F72)*1440,0)))</f>
        <v/>
      </c>
      <c r="I72" s="19">
        <f>IF(OR(E72="",F72=""),"",MAX(0,ROUND(MOD(F72-E72,1)*24-IstirahatMenit/60,2)))</f>
        <v/>
      </c>
      <c r="J72" s="16" t="n"/>
      <c r="K72" s="20">
        <f>IF(OR(J72&lt;&gt;"Y",F72=""),"",IF(D72="L",I72,MAX(0,ROUNDDOWN(ROUND((F72-JamPulang)*1440,0)/30,0)/2)))</f>
        <v/>
      </c>
      <c r="L72" s="8" t="n"/>
    </row>
    <row r="73">
      <c r="A73" s="15" t="n"/>
      <c r="B73" s="16" t="n"/>
      <c r="C73" s="17">
        <f>IF(B73="","",IFERROR(INDEX(Karyawan!$C$5:$C$54,MATCH(B73,Karyawan!$B$5:$B$54,0)),"ID tidak ada"))</f>
        <v/>
      </c>
      <c r="D73" s="16" t="n"/>
      <c r="E73" s="11" t="n"/>
      <c r="F73" s="11" t="n"/>
      <c r="G73" s="18">
        <f>IF(OR(D73&lt;&gt;"H",E73=""),"",IF(ROUND((E73-JamMasuk)*1440,0)&gt;ToleransiTelat,ROUND((E73-JamMasuk)*1440,0),0))</f>
        <v/>
      </c>
      <c r="H73" s="18">
        <f>IF(OR(D73&lt;&gt;"H",F73=""),"",MAX(0,ROUND((JamPulang-F73)*1440,0)))</f>
        <v/>
      </c>
      <c r="I73" s="19">
        <f>IF(OR(E73="",F73=""),"",MAX(0,ROUND(MOD(F73-E73,1)*24-IstirahatMenit/60,2)))</f>
        <v/>
      </c>
      <c r="J73" s="16" t="n"/>
      <c r="K73" s="20">
        <f>IF(OR(J73&lt;&gt;"Y",F73=""),"",IF(D73="L",I73,MAX(0,ROUNDDOWN(ROUND((F73-JamPulang)*1440,0)/30,0)/2)))</f>
        <v/>
      </c>
      <c r="L73" s="8" t="n"/>
    </row>
    <row r="74">
      <c r="A74" s="15" t="n"/>
      <c r="B74" s="16" t="n"/>
      <c r="C74" s="17">
        <f>IF(B74="","",IFERROR(INDEX(Karyawan!$C$5:$C$54,MATCH(B74,Karyawan!$B$5:$B$54,0)),"ID tidak ada"))</f>
        <v/>
      </c>
      <c r="D74" s="16" t="n"/>
      <c r="E74" s="11" t="n"/>
      <c r="F74" s="11" t="n"/>
      <c r="G74" s="18">
        <f>IF(OR(D74&lt;&gt;"H",E74=""),"",IF(ROUND((E74-JamMasuk)*1440,0)&gt;ToleransiTelat,ROUND((E74-JamMasuk)*1440,0),0))</f>
        <v/>
      </c>
      <c r="H74" s="18">
        <f>IF(OR(D74&lt;&gt;"H",F74=""),"",MAX(0,ROUND((JamPulang-F74)*1440,0)))</f>
        <v/>
      </c>
      <c r="I74" s="19">
        <f>IF(OR(E74="",F74=""),"",MAX(0,ROUND(MOD(F74-E74,1)*24-IstirahatMenit/60,2)))</f>
        <v/>
      </c>
      <c r="J74" s="16" t="n"/>
      <c r="K74" s="20">
        <f>IF(OR(J74&lt;&gt;"Y",F74=""),"",IF(D74="L",I74,MAX(0,ROUNDDOWN(ROUND((F74-JamPulang)*1440,0)/30,0)/2)))</f>
        <v/>
      </c>
      <c r="L74" s="8" t="n"/>
    </row>
    <row r="75">
      <c r="A75" s="15" t="n"/>
      <c r="B75" s="16" t="n"/>
      <c r="C75" s="17">
        <f>IF(B75="","",IFERROR(INDEX(Karyawan!$C$5:$C$54,MATCH(B75,Karyawan!$B$5:$B$54,0)),"ID tidak ada"))</f>
        <v/>
      </c>
      <c r="D75" s="16" t="n"/>
      <c r="E75" s="11" t="n"/>
      <c r="F75" s="11" t="n"/>
      <c r="G75" s="18">
        <f>IF(OR(D75&lt;&gt;"H",E75=""),"",IF(ROUND((E75-JamMasuk)*1440,0)&gt;ToleransiTelat,ROUND((E75-JamMasuk)*1440,0),0))</f>
        <v/>
      </c>
      <c r="H75" s="18">
        <f>IF(OR(D75&lt;&gt;"H",F75=""),"",MAX(0,ROUND((JamPulang-F75)*1440,0)))</f>
        <v/>
      </c>
      <c r="I75" s="19">
        <f>IF(OR(E75="",F75=""),"",MAX(0,ROUND(MOD(F75-E75,1)*24-IstirahatMenit/60,2)))</f>
        <v/>
      </c>
      <c r="J75" s="16" t="n"/>
      <c r="K75" s="20">
        <f>IF(OR(J75&lt;&gt;"Y",F75=""),"",IF(D75="L",I75,MAX(0,ROUNDDOWN(ROUND((F75-JamPulang)*1440,0)/30,0)/2)))</f>
        <v/>
      </c>
      <c r="L75" s="8" t="n"/>
    </row>
    <row r="76">
      <c r="A76" s="15" t="n"/>
      <c r="B76" s="16" t="n"/>
      <c r="C76" s="17">
        <f>IF(B76="","",IFERROR(INDEX(Karyawan!$C$5:$C$54,MATCH(B76,Karyawan!$B$5:$B$54,0)),"ID tidak ada"))</f>
        <v/>
      </c>
      <c r="D76" s="16" t="n"/>
      <c r="E76" s="11" t="n"/>
      <c r="F76" s="11" t="n"/>
      <c r="G76" s="18">
        <f>IF(OR(D76&lt;&gt;"H",E76=""),"",IF(ROUND((E76-JamMasuk)*1440,0)&gt;ToleransiTelat,ROUND((E76-JamMasuk)*1440,0),0))</f>
        <v/>
      </c>
      <c r="H76" s="18">
        <f>IF(OR(D76&lt;&gt;"H",F76=""),"",MAX(0,ROUND((JamPulang-F76)*1440,0)))</f>
        <v/>
      </c>
      <c r="I76" s="19">
        <f>IF(OR(E76="",F76=""),"",MAX(0,ROUND(MOD(F76-E76,1)*24-IstirahatMenit/60,2)))</f>
        <v/>
      </c>
      <c r="J76" s="16" t="n"/>
      <c r="K76" s="20">
        <f>IF(OR(J76&lt;&gt;"Y",F76=""),"",IF(D76="L",I76,MAX(0,ROUNDDOWN(ROUND((F76-JamPulang)*1440,0)/30,0)/2)))</f>
        <v/>
      </c>
      <c r="L76" s="8" t="n"/>
    </row>
    <row r="77">
      <c r="A77" s="15" t="n"/>
      <c r="B77" s="16" t="n"/>
      <c r="C77" s="17">
        <f>IF(B77="","",IFERROR(INDEX(Karyawan!$C$5:$C$54,MATCH(B77,Karyawan!$B$5:$B$54,0)),"ID tidak ada"))</f>
        <v/>
      </c>
      <c r="D77" s="16" t="n"/>
      <c r="E77" s="11" t="n"/>
      <c r="F77" s="11" t="n"/>
      <c r="G77" s="18">
        <f>IF(OR(D77&lt;&gt;"H",E77=""),"",IF(ROUND((E77-JamMasuk)*1440,0)&gt;ToleransiTelat,ROUND((E77-JamMasuk)*1440,0),0))</f>
        <v/>
      </c>
      <c r="H77" s="18">
        <f>IF(OR(D77&lt;&gt;"H",F77=""),"",MAX(0,ROUND((JamPulang-F77)*1440,0)))</f>
        <v/>
      </c>
      <c r="I77" s="19">
        <f>IF(OR(E77="",F77=""),"",MAX(0,ROUND(MOD(F77-E77,1)*24-IstirahatMenit/60,2)))</f>
        <v/>
      </c>
      <c r="J77" s="16" t="n"/>
      <c r="K77" s="20">
        <f>IF(OR(J77&lt;&gt;"Y",F77=""),"",IF(D77="L",I77,MAX(0,ROUNDDOWN(ROUND((F77-JamPulang)*1440,0)/30,0)/2)))</f>
        <v/>
      </c>
      <c r="L77" s="8" t="n"/>
    </row>
    <row r="78">
      <c r="A78" s="15" t="n"/>
      <c r="B78" s="16" t="n"/>
      <c r="C78" s="17">
        <f>IF(B78="","",IFERROR(INDEX(Karyawan!$C$5:$C$54,MATCH(B78,Karyawan!$B$5:$B$54,0)),"ID tidak ada"))</f>
        <v/>
      </c>
      <c r="D78" s="16" t="n"/>
      <c r="E78" s="11" t="n"/>
      <c r="F78" s="11" t="n"/>
      <c r="G78" s="18">
        <f>IF(OR(D78&lt;&gt;"H",E78=""),"",IF(ROUND((E78-JamMasuk)*1440,0)&gt;ToleransiTelat,ROUND((E78-JamMasuk)*1440,0),0))</f>
        <v/>
      </c>
      <c r="H78" s="18">
        <f>IF(OR(D78&lt;&gt;"H",F78=""),"",MAX(0,ROUND((JamPulang-F78)*1440,0)))</f>
        <v/>
      </c>
      <c r="I78" s="19">
        <f>IF(OR(E78="",F78=""),"",MAX(0,ROUND(MOD(F78-E78,1)*24-IstirahatMenit/60,2)))</f>
        <v/>
      </c>
      <c r="J78" s="16" t="n"/>
      <c r="K78" s="20">
        <f>IF(OR(J78&lt;&gt;"Y",F78=""),"",IF(D78="L",I78,MAX(0,ROUNDDOWN(ROUND((F78-JamPulang)*1440,0)/30,0)/2)))</f>
        <v/>
      </c>
      <c r="L78" s="8" t="n"/>
    </row>
    <row r="79">
      <c r="A79" s="15" t="n"/>
      <c r="B79" s="16" t="n"/>
      <c r="C79" s="17">
        <f>IF(B79="","",IFERROR(INDEX(Karyawan!$C$5:$C$54,MATCH(B79,Karyawan!$B$5:$B$54,0)),"ID tidak ada"))</f>
        <v/>
      </c>
      <c r="D79" s="16" t="n"/>
      <c r="E79" s="11" t="n"/>
      <c r="F79" s="11" t="n"/>
      <c r="G79" s="18">
        <f>IF(OR(D79&lt;&gt;"H",E79=""),"",IF(ROUND((E79-JamMasuk)*1440,0)&gt;ToleransiTelat,ROUND((E79-JamMasuk)*1440,0),0))</f>
        <v/>
      </c>
      <c r="H79" s="18">
        <f>IF(OR(D79&lt;&gt;"H",F79=""),"",MAX(0,ROUND((JamPulang-F79)*1440,0)))</f>
        <v/>
      </c>
      <c r="I79" s="19">
        <f>IF(OR(E79="",F79=""),"",MAX(0,ROUND(MOD(F79-E79,1)*24-IstirahatMenit/60,2)))</f>
        <v/>
      </c>
      <c r="J79" s="16" t="n"/>
      <c r="K79" s="20">
        <f>IF(OR(J79&lt;&gt;"Y",F79=""),"",IF(D79="L",I79,MAX(0,ROUNDDOWN(ROUND((F79-JamPulang)*1440,0)/30,0)/2)))</f>
        <v/>
      </c>
      <c r="L79" s="8" t="n"/>
    </row>
    <row r="80">
      <c r="A80" s="15" t="n"/>
      <c r="B80" s="16" t="n"/>
      <c r="C80" s="17">
        <f>IF(B80="","",IFERROR(INDEX(Karyawan!$C$5:$C$54,MATCH(B80,Karyawan!$B$5:$B$54,0)),"ID tidak ada"))</f>
        <v/>
      </c>
      <c r="D80" s="16" t="n"/>
      <c r="E80" s="11" t="n"/>
      <c r="F80" s="11" t="n"/>
      <c r="G80" s="18">
        <f>IF(OR(D80&lt;&gt;"H",E80=""),"",IF(ROUND((E80-JamMasuk)*1440,0)&gt;ToleransiTelat,ROUND((E80-JamMasuk)*1440,0),0))</f>
        <v/>
      </c>
      <c r="H80" s="18">
        <f>IF(OR(D80&lt;&gt;"H",F80=""),"",MAX(0,ROUND((JamPulang-F80)*1440,0)))</f>
        <v/>
      </c>
      <c r="I80" s="19">
        <f>IF(OR(E80="",F80=""),"",MAX(0,ROUND(MOD(F80-E80,1)*24-IstirahatMenit/60,2)))</f>
        <v/>
      </c>
      <c r="J80" s="16" t="n"/>
      <c r="K80" s="20">
        <f>IF(OR(J80&lt;&gt;"Y",F80=""),"",IF(D80="L",I80,MAX(0,ROUNDDOWN(ROUND((F80-JamPulang)*1440,0)/30,0)/2)))</f>
        <v/>
      </c>
      <c r="L80" s="8" t="n"/>
    </row>
    <row r="81">
      <c r="A81" s="15" t="n"/>
      <c r="B81" s="16" t="n"/>
      <c r="C81" s="17">
        <f>IF(B81="","",IFERROR(INDEX(Karyawan!$C$5:$C$54,MATCH(B81,Karyawan!$B$5:$B$54,0)),"ID tidak ada"))</f>
        <v/>
      </c>
      <c r="D81" s="16" t="n"/>
      <c r="E81" s="11" t="n"/>
      <c r="F81" s="11" t="n"/>
      <c r="G81" s="18">
        <f>IF(OR(D81&lt;&gt;"H",E81=""),"",IF(ROUND((E81-JamMasuk)*1440,0)&gt;ToleransiTelat,ROUND((E81-JamMasuk)*1440,0),0))</f>
        <v/>
      </c>
      <c r="H81" s="18">
        <f>IF(OR(D81&lt;&gt;"H",F81=""),"",MAX(0,ROUND((JamPulang-F81)*1440,0)))</f>
        <v/>
      </c>
      <c r="I81" s="19">
        <f>IF(OR(E81="",F81=""),"",MAX(0,ROUND(MOD(F81-E81,1)*24-IstirahatMenit/60,2)))</f>
        <v/>
      </c>
      <c r="J81" s="16" t="n"/>
      <c r="K81" s="20">
        <f>IF(OR(J81&lt;&gt;"Y",F81=""),"",IF(D81="L",I81,MAX(0,ROUNDDOWN(ROUND((F81-JamPulang)*1440,0)/30,0)/2)))</f>
        <v/>
      </c>
      <c r="L81" s="8" t="n"/>
    </row>
    <row r="82">
      <c r="A82" s="15" t="n"/>
      <c r="B82" s="16" t="n"/>
      <c r="C82" s="17">
        <f>IF(B82="","",IFERROR(INDEX(Karyawan!$C$5:$C$54,MATCH(B82,Karyawan!$B$5:$B$54,0)),"ID tidak ada"))</f>
        <v/>
      </c>
      <c r="D82" s="16" t="n"/>
      <c r="E82" s="11" t="n"/>
      <c r="F82" s="11" t="n"/>
      <c r="G82" s="18">
        <f>IF(OR(D82&lt;&gt;"H",E82=""),"",IF(ROUND((E82-JamMasuk)*1440,0)&gt;ToleransiTelat,ROUND((E82-JamMasuk)*1440,0),0))</f>
        <v/>
      </c>
      <c r="H82" s="18">
        <f>IF(OR(D82&lt;&gt;"H",F82=""),"",MAX(0,ROUND((JamPulang-F82)*1440,0)))</f>
        <v/>
      </c>
      <c r="I82" s="19">
        <f>IF(OR(E82="",F82=""),"",MAX(0,ROUND(MOD(F82-E82,1)*24-IstirahatMenit/60,2)))</f>
        <v/>
      </c>
      <c r="J82" s="16" t="n"/>
      <c r="K82" s="20">
        <f>IF(OR(J82&lt;&gt;"Y",F82=""),"",IF(D82="L",I82,MAX(0,ROUNDDOWN(ROUND((F82-JamPulang)*1440,0)/30,0)/2)))</f>
        <v/>
      </c>
      <c r="L82" s="8" t="n"/>
    </row>
    <row r="83">
      <c r="A83" s="15" t="n"/>
      <c r="B83" s="16" t="n"/>
      <c r="C83" s="17">
        <f>IF(B83="","",IFERROR(INDEX(Karyawan!$C$5:$C$54,MATCH(B83,Karyawan!$B$5:$B$54,0)),"ID tidak ada"))</f>
        <v/>
      </c>
      <c r="D83" s="16" t="n"/>
      <c r="E83" s="11" t="n"/>
      <c r="F83" s="11" t="n"/>
      <c r="G83" s="18">
        <f>IF(OR(D83&lt;&gt;"H",E83=""),"",IF(ROUND((E83-JamMasuk)*1440,0)&gt;ToleransiTelat,ROUND((E83-JamMasuk)*1440,0),0))</f>
        <v/>
      </c>
      <c r="H83" s="18">
        <f>IF(OR(D83&lt;&gt;"H",F83=""),"",MAX(0,ROUND((JamPulang-F83)*1440,0)))</f>
        <v/>
      </c>
      <c r="I83" s="19">
        <f>IF(OR(E83="",F83=""),"",MAX(0,ROUND(MOD(F83-E83,1)*24-IstirahatMenit/60,2)))</f>
        <v/>
      </c>
      <c r="J83" s="16" t="n"/>
      <c r="K83" s="20">
        <f>IF(OR(J83&lt;&gt;"Y",F83=""),"",IF(D83="L",I83,MAX(0,ROUNDDOWN(ROUND((F83-JamPulang)*1440,0)/30,0)/2)))</f>
        <v/>
      </c>
      <c r="L83" s="8" t="n"/>
    </row>
    <row r="84">
      <c r="A84" s="15" t="n"/>
      <c r="B84" s="16" t="n"/>
      <c r="C84" s="17">
        <f>IF(B84="","",IFERROR(INDEX(Karyawan!$C$5:$C$54,MATCH(B84,Karyawan!$B$5:$B$54,0)),"ID tidak ada"))</f>
        <v/>
      </c>
      <c r="D84" s="16" t="n"/>
      <c r="E84" s="11" t="n"/>
      <c r="F84" s="11" t="n"/>
      <c r="G84" s="18">
        <f>IF(OR(D84&lt;&gt;"H",E84=""),"",IF(ROUND((E84-JamMasuk)*1440,0)&gt;ToleransiTelat,ROUND((E84-JamMasuk)*1440,0),0))</f>
        <v/>
      </c>
      <c r="H84" s="18">
        <f>IF(OR(D84&lt;&gt;"H",F84=""),"",MAX(0,ROUND((JamPulang-F84)*1440,0)))</f>
        <v/>
      </c>
      <c r="I84" s="19">
        <f>IF(OR(E84="",F84=""),"",MAX(0,ROUND(MOD(F84-E84,1)*24-IstirahatMenit/60,2)))</f>
        <v/>
      </c>
      <c r="J84" s="16" t="n"/>
      <c r="K84" s="20">
        <f>IF(OR(J84&lt;&gt;"Y",F84=""),"",IF(D84="L",I84,MAX(0,ROUNDDOWN(ROUND((F84-JamPulang)*1440,0)/30,0)/2)))</f>
        <v/>
      </c>
      <c r="L84" s="8" t="n"/>
    </row>
    <row r="85">
      <c r="A85" s="15" t="n"/>
      <c r="B85" s="16" t="n"/>
      <c r="C85" s="17">
        <f>IF(B85="","",IFERROR(INDEX(Karyawan!$C$5:$C$54,MATCH(B85,Karyawan!$B$5:$B$54,0)),"ID tidak ada"))</f>
        <v/>
      </c>
      <c r="D85" s="16" t="n"/>
      <c r="E85" s="11" t="n"/>
      <c r="F85" s="11" t="n"/>
      <c r="G85" s="18">
        <f>IF(OR(D85&lt;&gt;"H",E85=""),"",IF(ROUND((E85-JamMasuk)*1440,0)&gt;ToleransiTelat,ROUND((E85-JamMasuk)*1440,0),0))</f>
        <v/>
      </c>
      <c r="H85" s="18">
        <f>IF(OR(D85&lt;&gt;"H",F85=""),"",MAX(0,ROUND((JamPulang-F85)*1440,0)))</f>
        <v/>
      </c>
      <c r="I85" s="19">
        <f>IF(OR(E85="",F85=""),"",MAX(0,ROUND(MOD(F85-E85,1)*24-IstirahatMenit/60,2)))</f>
        <v/>
      </c>
      <c r="J85" s="16" t="n"/>
      <c r="K85" s="20">
        <f>IF(OR(J85&lt;&gt;"Y",F85=""),"",IF(D85="L",I85,MAX(0,ROUNDDOWN(ROUND((F85-JamPulang)*1440,0)/30,0)/2)))</f>
        <v/>
      </c>
      <c r="L85" s="8" t="n"/>
    </row>
    <row r="86">
      <c r="A86" s="15" t="n"/>
      <c r="B86" s="16" t="n"/>
      <c r="C86" s="17">
        <f>IF(B86="","",IFERROR(INDEX(Karyawan!$C$5:$C$54,MATCH(B86,Karyawan!$B$5:$B$54,0)),"ID tidak ada"))</f>
        <v/>
      </c>
      <c r="D86" s="16" t="n"/>
      <c r="E86" s="11" t="n"/>
      <c r="F86" s="11" t="n"/>
      <c r="G86" s="18">
        <f>IF(OR(D86&lt;&gt;"H",E86=""),"",IF(ROUND((E86-JamMasuk)*1440,0)&gt;ToleransiTelat,ROUND((E86-JamMasuk)*1440,0),0))</f>
        <v/>
      </c>
      <c r="H86" s="18">
        <f>IF(OR(D86&lt;&gt;"H",F86=""),"",MAX(0,ROUND((JamPulang-F86)*1440,0)))</f>
        <v/>
      </c>
      <c r="I86" s="19">
        <f>IF(OR(E86="",F86=""),"",MAX(0,ROUND(MOD(F86-E86,1)*24-IstirahatMenit/60,2)))</f>
        <v/>
      </c>
      <c r="J86" s="16" t="n"/>
      <c r="K86" s="20">
        <f>IF(OR(J86&lt;&gt;"Y",F86=""),"",IF(D86="L",I86,MAX(0,ROUNDDOWN(ROUND((F86-JamPulang)*1440,0)/30,0)/2)))</f>
        <v/>
      </c>
      <c r="L86" s="8" t="n"/>
    </row>
    <row r="87">
      <c r="A87" s="15" t="n"/>
      <c r="B87" s="16" t="n"/>
      <c r="C87" s="17">
        <f>IF(B87="","",IFERROR(INDEX(Karyawan!$C$5:$C$54,MATCH(B87,Karyawan!$B$5:$B$54,0)),"ID tidak ada"))</f>
        <v/>
      </c>
      <c r="D87" s="16" t="n"/>
      <c r="E87" s="11" t="n"/>
      <c r="F87" s="11" t="n"/>
      <c r="G87" s="18">
        <f>IF(OR(D87&lt;&gt;"H",E87=""),"",IF(ROUND((E87-JamMasuk)*1440,0)&gt;ToleransiTelat,ROUND((E87-JamMasuk)*1440,0),0))</f>
        <v/>
      </c>
      <c r="H87" s="18">
        <f>IF(OR(D87&lt;&gt;"H",F87=""),"",MAX(0,ROUND((JamPulang-F87)*1440,0)))</f>
        <v/>
      </c>
      <c r="I87" s="19">
        <f>IF(OR(E87="",F87=""),"",MAX(0,ROUND(MOD(F87-E87,1)*24-IstirahatMenit/60,2)))</f>
        <v/>
      </c>
      <c r="J87" s="16" t="n"/>
      <c r="K87" s="20">
        <f>IF(OR(J87&lt;&gt;"Y",F87=""),"",IF(D87="L",I87,MAX(0,ROUNDDOWN(ROUND((F87-JamPulang)*1440,0)/30,0)/2)))</f>
        <v/>
      </c>
      <c r="L87" s="8" t="n"/>
    </row>
    <row r="88">
      <c r="A88" s="15" t="n"/>
      <c r="B88" s="16" t="n"/>
      <c r="C88" s="17">
        <f>IF(B88="","",IFERROR(INDEX(Karyawan!$C$5:$C$54,MATCH(B88,Karyawan!$B$5:$B$54,0)),"ID tidak ada"))</f>
        <v/>
      </c>
      <c r="D88" s="16" t="n"/>
      <c r="E88" s="11" t="n"/>
      <c r="F88" s="11" t="n"/>
      <c r="G88" s="18">
        <f>IF(OR(D88&lt;&gt;"H",E88=""),"",IF(ROUND((E88-JamMasuk)*1440,0)&gt;ToleransiTelat,ROUND((E88-JamMasuk)*1440,0),0))</f>
        <v/>
      </c>
      <c r="H88" s="18">
        <f>IF(OR(D88&lt;&gt;"H",F88=""),"",MAX(0,ROUND((JamPulang-F88)*1440,0)))</f>
        <v/>
      </c>
      <c r="I88" s="19">
        <f>IF(OR(E88="",F88=""),"",MAX(0,ROUND(MOD(F88-E88,1)*24-IstirahatMenit/60,2)))</f>
        <v/>
      </c>
      <c r="J88" s="16" t="n"/>
      <c r="K88" s="20">
        <f>IF(OR(J88&lt;&gt;"Y",F88=""),"",IF(D88="L",I88,MAX(0,ROUNDDOWN(ROUND((F88-JamPulang)*1440,0)/30,0)/2)))</f>
        <v/>
      </c>
      <c r="L88" s="8" t="n"/>
    </row>
    <row r="89">
      <c r="A89" s="15" t="n"/>
      <c r="B89" s="16" t="n"/>
      <c r="C89" s="17">
        <f>IF(B89="","",IFERROR(INDEX(Karyawan!$C$5:$C$54,MATCH(B89,Karyawan!$B$5:$B$54,0)),"ID tidak ada"))</f>
        <v/>
      </c>
      <c r="D89" s="16" t="n"/>
      <c r="E89" s="11" t="n"/>
      <c r="F89" s="11" t="n"/>
      <c r="G89" s="18">
        <f>IF(OR(D89&lt;&gt;"H",E89=""),"",IF(ROUND((E89-JamMasuk)*1440,0)&gt;ToleransiTelat,ROUND((E89-JamMasuk)*1440,0),0))</f>
        <v/>
      </c>
      <c r="H89" s="18">
        <f>IF(OR(D89&lt;&gt;"H",F89=""),"",MAX(0,ROUND((JamPulang-F89)*1440,0)))</f>
        <v/>
      </c>
      <c r="I89" s="19">
        <f>IF(OR(E89="",F89=""),"",MAX(0,ROUND(MOD(F89-E89,1)*24-IstirahatMenit/60,2)))</f>
        <v/>
      </c>
      <c r="J89" s="16" t="n"/>
      <c r="K89" s="20">
        <f>IF(OR(J89&lt;&gt;"Y",F89=""),"",IF(D89="L",I89,MAX(0,ROUNDDOWN(ROUND((F89-JamPulang)*1440,0)/30,0)/2)))</f>
        <v/>
      </c>
      <c r="L89" s="8" t="n"/>
    </row>
    <row r="90">
      <c r="A90" s="15" t="n"/>
      <c r="B90" s="16" t="n"/>
      <c r="C90" s="17">
        <f>IF(B90="","",IFERROR(INDEX(Karyawan!$C$5:$C$54,MATCH(B90,Karyawan!$B$5:$B$54,0)),"ID tidak ada"))</f>
        <v/>
      </c>
      <c r="D90" s="16" t="n"/>
      <c r="E90" s="11" t="n"/>
      <c r="F90" s="11" t="n"/>
      <c r="G90" s="18">
        <f>IF(OR(D90&lt;&gt;"H",E90=""),"",IF(ROUND((E90-JamMasuk)*1440,0)&gt;ToleransiTelat,ROUND((E90-JamMasuk)*1440,0),0))</f>
        <v/>
      </c>
      <c r="H90" s="18">
        <f>IF(OR(D90&lt;&gt;"H",F90=""),"",MAX(0,ROUND((JamPulang-F90)*1440,0)))</f>
        <v/>
      </c>
      <c r="I90" s="19">
        <f>IF(OR(E90="",F90=""),"",MAX(0,ROUND(MOD(F90-E90,1)*24-IstirahatMenit/60,2)))</f>
        <v/>
      </c>
      <c r="J90" s="16" t="n"/>
      <c r="K90" s="20">
        <f>IF(OR(J90&lt;&gt;"Y",F90=""),"",IF(D90="L",I90,MAX(0,ROUNDDOWN(ROUND((F90-JamPulang)*1440,0)/30,0)/2)))</f>
        <v/>
      </c>
      <c r="L90" s="8" t="n"/>
    </row>
    <row r="91">
      <c r="A91" s="15" t="n"/>
      <c r="B91" s="16" t="n"/>
      <c r="C91" s="17">
        <f>IF(B91="","",IFERROR(INDEX(Karyawan!$C$5:$C$54,MATCH(B91,Karyawan!$B$5:$B$54,0)),"ID tidak ada"))</f>
        <v/>
      </c>
      <c r="D91" s="16" t="n"/>
      <c r="E91" s="11" t="n"/>
      <c r="F91" s="11" t="n"/>
      <c r="G91" s="18">
        <f>IF(OR(D91&lt;&gt;"H",E91=""),"",IF(ROUND((E91-JamMasuk)*1440,0)&gt;ToleransiTelat,ROUND((E91-JamMasuk)*1440,0),0))</f>
        <v/>
      </c>
      <c r="H91" s="18">
        <f>IF(OR(D91&lt;&gt;"H",F91=""),"",MAX(0,ROUND((JamPulang-F91)*1440,0)))</f>
        <v/>
      </c>
      <c r="I91" s="19">
        <f>IF(OR(E91="",F91=""),"",MAX(0,ROUND(MOD(F91-E91,1)*24-IstirahatMenit/60,2)))</f>
        <v/>
      </c>
      <c r="J91" s="16" t="n"/>
      <c r="K91" s="20">
        <f>IF(OR(J91&lt;&gt;"Y",F91=""),"",IF(D91="L",I91,MAX(0,ROUNDDOWN(ROUND((F91-JamPulang)*1440,0)/30,0)/2)))</f>
        <v/>
      </c>
      <c r="L91" s="8" t="n"/>
    </row>
    <row r="92">
      <c r="A92" s="15" t="n"/>
      <c r="B92" s="16" t="n"/>
      <c r="C92" s="17">
        <f>IF(B92="","",IFERROR(INDEX(Karyawan!$C$5:$C$54,MATCH(B92,Karyawan!$B$5:$B$54,0)),"ID tidak ada"))</f>
        <v/>
      </c>
      <c r="D92" s="16" t="n"/>
      <c r="E92" s="11" t="n"/>
      <c r="F92" s="11" t="n"/>
      <c r="G92" s="18">
        <f>IF(OR(D92&lt;&gt;"H",E92=""),"",IF(ROUND((E92-JamMasuk)*1440,0)&gt;ToleransiTelat,ROUND((E92-JamMasuk)*1440,0),0))</f>
        <v/>
      </c>
      <c r="H92" s="18">
        <f>IF(OR(D92&lt;&gt;"H",F92=""),"",MAX(0,ROUND((JamPulang-F92)*1440,0)))</f>
        <v/>
      </c>
      <c r="I92" s="19">
        <f>IF(OR(E92="",F92=""),"",MAX(0,ROUND(MOD(F92-E92,1)*24-IstirahatMenit/60,2)))</f>
        <v/>
      </c>
      <c r="J92" s="16" t="n"/>
      <c r="K92" s="20">
        <f>IF(OR(J92&lt;&gt;"Y",F92=""),"",IF(D92="L",I92,MAX(0,ROUNDDOWN(ROUND((F92-JamPulang)*1440,0)/30,0)/2)))</f>
        <v/>
      </c>
      <c r="L92" s="8" t="n"/>
    </row>
    <row r="93">
      <c r="A93" s="15" t="n"/>
      <c r="B93" s="16" t="n"/>
      <c r="C93" s="17">
        <f>IF(B93="","",IFERROR(INDEX(Karyawan!$C$5:$C$54,MATCH(B93,Karyawan!$B$5:$B$54,0)),"ID tidak ada"))</f>
        <v/>
      </c>
      <c r="D93" s="16" t="n"/>
      <c r="E93" s="11" t="n"/>
      <c r="F93" s="11" t="n"/>
      <c r="G93" s="18">
        <f>IF(OR(D93&lt;&gt;"H",E93=""),"",IF(ROUND((E93-JamMasuk)*1440,0)&gt;ToleransiTelat,ROUND((E93-JamMasuk)*1440,0),0))</f>
        <v/>
      </c>
      <c r="H93" s="18">
        <f>IF(OR(D93&lt;&gt;"H",F93=""),"",MAX(0,ROUND((JamPulang-F93)*1440,0)))</f>
        <v/>
      </c>
      <c r="I93" s="19">
        <f>IF(OR(E93="",F93=""),"",MAX(0,ROUND(MOD(F93-E93,1)*24-IstirahatMenit/60,2)))</f>
        <v/>
      </c>
      <c r="J93" s="16" t="n"/>
      <c r="K93" s="20">
        <f>IF(OR(J93&lt;&gt;"Y",F93=""),"",IF(D93="L",I93,MAX(0,ROUNDDOWN(ROUND((F93-JamPulang)*1440,0)/30,0)/2)))</f>
        <v/>
      </c>
      <c r="L93" s="8" t="n"/>
    </row>
    <row r="94">
      <c r="A94" s="15" t="n"/>
      <c r="B94" s="16" t="n"/>
      <c r="C94" s="17">
        <f>IF(B94="","",IFERROR(INDEX(Karyawan!$C$5:$C$54,MATCH(B94,Karyawan!$B$5:$B$54,0)),"ID tidak ada"))</f>
        <v/>
      </c>
      <c r="D94" s="16" t="n"/>
      <c r="E94" s="11" t="n"/>
      <c r="F94" s="11" t="n"/>
      <c r="G94" s="18">
        <f>IF(OR(D94&lt;&gt;"H",E94=""),"",IF(ROUND((E94-JamMasuk)*1440,0)&gt;ToleransiTelat,ROUND((E94-JamMasuk)*1440,0),0))</f>
        <v/>
      </c>
      <c r="H94" s="18">
        <f>IF(OR(D94&lt;&gt;"H",F94=""),"",MAX(0,ROUND((JamPulang-F94)*1440,0)))</f>
        <v/>
      </c>
      <c r="I94" s="19">
        <f>IF(OR(E94="",F94=""),"",MAX(0,ROUND(MOD(F94-E94,1)*24-IstirahatMenit/60,2)))</f>
        <v/>
      </c>
      <c r="J94" s="16" t="n"/>
      <c r="K94" s="20">
        <f>IF(OR(J94&lt;&gt;"Y",F94=""),"",IF(D94="L",I94,MAX(0,ROUNDDOWN(ROUND((F94-JamPulang)*1440,0)/30,0)/2)))</f>
        <v/>
      </c>
      <c r="L94" s="8" t="n"/>
    </row>
    <row r="95">
      <c r="A95" s="15" t="n"/>
      <c r="B95" s="16" t="n"/>
      <c r="C95" s="17">
        <f>IF(B95="","",IFERROR(INDEX(Karyawan!$C$5:$C$54,MATCH(B95,Karyawan!$B$5:$B$54,0)),"ID tidak ada"))</f>
        <v/>
      </c>
      <c r="D95" s="16" t="n"/>
      <c r="E95" s="11" t="n"/>
      <c r="F95" s="11" t="n"/>
      <c r="G95" s="18">
        <f>IF(OR(D95&lt;&gt;"H",E95=""),"",IF(ROUND((E95-JamMasuk)*1440,0)&gt;ToleransiTelat,ROUND((E95-JamMasuk)*1440,0),0))</f>
        <v/>
      </c>
      <c r="H95" s="18">
        <f>IF(OR(D95&lt;&gt;"H",F95=""),"",MAX(0,ROUND((JamPulang-F95)*1440,0)))</f>
        <v/>
      </c>
      <c r="I95" s="19">
        <f>IF(OR(E95="",F95=""),"",MAX(0,ROUND(MOD(F95-E95,1)*24-IstirahatMenit/60,2)))</f>
        <v/>
      </c>
      <c r="J95" s="16" t="n"/>
      <c r="K95" s="20">
        <f>IF(OR(J95&lt;&gt;"Y",F95=""),"",IF(D95="L",I95,MAX(0,ROUNDDOWN(ROUND((F95-JamPulang)*1440,0)/30,0)/2)))</f>
        <v/>
      </c>
      <c r="L95" s="8" t="n"/>
    </row>
    <row r="96">
      <c r="A96" s="15" t="n"/>
      <c r="B96" s="16" t="n"/>
      <c r="C96" s="17">
        <f>IF(B96="","",IFERROR(INDEX(Karyawan!$C$5:$C$54,MATCH(B96,Karyawan!$B$5:$B$54,0)),"ID tidak ada"))</f>
        <v/>
      </c>
      <c r="D96" s="16" t="n"/>
      <c r="E96" s="11" t="n"/>
      <c r="F96" s="11" t="n"/>
      <c r="G96" s="18">
        <f>IF(OR(D96&lt;&gt;"H",E96=""),"",IF(ROUND((E96-JamMasuk)*1440,0)&gt;ToleransiTelat,ROUND((E96-JamMasuk)*1440,0),0))</f>
        <v/>
      </c>
      <c r="H96" s="18">
        <f>IF(OR(D96&lt;&gt;"H",F96=""),"",MAX(0,ROUND((JamPulang-F96)*1440,0)))</f>
        <v/>
      </c>
      <c r="I96" s="19">
        <f>IF(OR(E96="",F96=""),"",MAX(0,ROUND(MOD(F96-E96,1)*24-IstirahatMenit/60,2)))</f>
        <v/>
      </c>
      <c r="J96" s="16" t="n"/>
      <c r="K96" s="20">
        <f>IF(OR(J96&lt;&gt;"Y",F96=""),"",IF(D96="L",I96,MAX(0,ROUNDDOWN(ROUND((F96-JamPulang)*1440,0)/30,0)/2)))</f>
        <v/>
      </c>
      <c r="L96" s="8" t="n"/>
    </row>
    <row r="97">
      <c r="A97" s="15" t="n"/>
      <c r="B97" s="16" t="n"/>
      <c r="C97" s="17">
        <f>IF(B97="","",IFERROR(INDEX(Karyawan!$C$5:$C$54,MATCH(B97,Karyawan!$B$5:$B$54,0)),"ID tidak ada"))</f>
        <v/>
      </c>
      <c r="D97" s="16" t="n"/>
      <c r="E97" s="11" t="n"/>
      <c r="F97" s="11" t="n"/>
      <c r="G97" s="18">
        <f>IF(OR(D97&lt;&gt;"H",E97=""),"",IF(ROUND((E97-JamMasuk)*1440,0)&gt;ToleransiTelat,ROUND((E97-JamMasuk)*1440,0),0))</f>
        <v/>
      </c>
      <c r="H97" s="18">
        <f>IF(OR(D97&lt;&gt;"H",F97=""),"",MAX(0,ROUND((JamPulang-F97)*1440,0)))</f>
        <v/>
      </c>
      <c r="I97" s="19">
        <f>IF(OR(E97="",F97=""),"",MAX(0,ROUND(MOD(F97-E97,1)*24-IstirahatMenit/60,2)))</f>
        <v/>
      </c>
      <c r="J97" s="16" t="n"/>
      <c r="K97" s="20">
        <f>IF(OR(J97&lt;&gt;"Y",F97=""),"",IF(D97="L",I97,MAX(0,ROUNDDOWN(ROUND((F97-JamPulang)*1440,0)/30,0)/2)))</f>
        <v/>
      </c>
      <c r="L97" s="8" t="n"/>
    </row>
    <row r="98">
      <c r="A98" s="15" t="n"/>
      <c r="B98" s="16" t="n"/>
      <c r="C98" s="17">
        <f>IF(B98="","",IFERROR(INDEX(Karyawan!$C$5:$C$54,MATCH(B98,Karyawan!$B$5:$B$54,0)),"ID tidak ada"))</f>
        <v/>
      </c>
      <c r="D98" s="16" t="n"/>
      <c r="E98" s="11" t="n"/>
      <c r="F98" s="11" t="n"/>
      <c r="G98" s="18">
        <f>IF(OR(D98&lt;&gt;"H",E98=""),"",IF(ROUND((E98-JamMasuk)*1440,0)&gt;ToleransiTelat,ROUND((E98-JamMasuk)*1440,0),0))</f>
        <v/>
      </c>
      <c r="H98" s="18">
        <f>IF(OR(D98&lt;&gt;"H",F98=""),"",MAX(0,ROUND((JamPulang-F98)*1440,0)))</f>
        <v/>
      </c>
      <c r="I98" s="19">
        <f>IF(OR(E98="",F98=""),"",MAX(0,ROUND(MOD(F98-E98,1)*24-IstirahatMenit/60,2)))</f>
        <v/>
      </c>
      <c r="J98" s="16" t="n"/>
      <c r="K98" s="20">
        <f>IF(OR(J98&lt;&gt;"Y",F98=""),"",IF(D98="L",I98,MAX(0,ROUNDDOWN(ROUND((F98-JamPulang)*1440,0)/30,0)/2)))</f>
        <v/>
      </c>
      <c r="L98" s="8" t="n"/>
    </row>
    <row r="99">
      <c r="A99" s="15" t="n"/>
      <c r="B99" s="16" t="n"/>
      <c r="C99" s="17">
        <f>IF(B99="","",IFERROR(INDEX(Karyawan!$C$5:$C$54,MATCH(B99,Karyawan!$B$5:$B$54,0)),"ID tidak ada"))</f>
        <v/>
      </c>
      <c r="D99" s="16" t="n"/>
      <c r="E99" s="11" t="n"/>
      <c r="F99" s="11" t="n"/>
      <c r="G99" s="18">
        <f>IF(OR(D99&lt;&gt;"H",E99=""),"",IF(ROUND((E99-JamMasuk)*1440,0)&gt;ToleransiTelat,ROUND((E99-JamMasuk)*1440,0),0))</f>
        <v/>
      </c>
      <c r="H99" s="18">
        <f>IF(OR(D99&lt;&gt;"H",F99=""),"",MAX(0,ROUND((JamPulang-F99)*1440,0)))</f>
        <v/>
      </c>
      <c r="I99" s="19">
        <f>IF(OR(E99="",F99=""),"",MAX(0,ROUND(MOD(F99-E99,1)*24-IstirahatMenit/60,2)))</f>
        <v/>
      </c>
      <c r="J99" s="16" t="n"/>
      <c r="K99" s="20">
        <f>IF(OR(J99&lt;&gt;"Y",F99=""),"",IF(D99="L",I99,MAX(0,ROUNDDOWN(ROUND((F99-JamPulang)*1440,0)/30,0)/2)))</f>
        <v/>
      </c>
      <c r="L99" s="8" t="n"/>
    </row>
    <row r="100">
      <c r="A100" s="15" t="n"/>
      <c r="B100" s="16" t="n"/>
      <c r="C100" s="17">
        <f>IF(B100="","",IFERROR(INDEX(Karyawan!$C$5:$C$54,MATCH(B100,Karyawan!$B$5:$B$54,0)),"ID tidak ada"))</f>
        <v/>
      </c>
      <c r="D100" s="16" t="n"/>
      <c r="E100" s="11" t="n"/>
      <c r="F100" s="11" t="n"/>
      <c r="G100" s="18">
        <f>IF(OR(D100&lt;&gt;"H",E100=""),"",IF(ROUND((E100-JamMasuk)*1440,0)&gt;ToleransiTelat,ROUND((E100-JamMasuk)*1440,0),0))</f>
        <v/>
      </c>
      <c r="H100" s="18">
        <f>IF(OR(D100&lt;&gt;"H",F100=""),"",MAX(0,ROUND((JamPulang-F100)*1440,0)))</f>
        <v/>
      </c>
      <c r="I100" s="19">
        <f>IF(OR(E100="",F100=""),"",MAX(0,ROUND(MOD(F100-E100,1)*24-IstirahatMenit/60,2)))</f>
        <v/>
      </c>
      <c r="J100" s="16" t="n"/>
      <c r="K100" s="20">
        <f>IF(OR(J100&lt;&gt;"Y",F100=""),"",IF(D100="L",I100,MAX(0,ROUNDDOWN(ROUND((F100-JamPulang)*1440,0)/30,0)/2)))</f>
        <v/>
      </c>
      <c r="L100" s="8" t="n"/>
    </row>
    <row r="101">
      <c r="A101" s="15" t="n"/>
      <c r="B101" s="16" t="n"/>
      <c r="C101" s="17">
        <f>IF(B101="","",IFERROR(INDEX(Karyawan!$C$5:$C$54,MATCH(B101,Karyawan!$B$5:$B$54,0)),"ID tidak ada"))</f>
        <v/>
      </c>
      <c r="D101" s="16" t="n"/>
      <c r="E101" s="11" t="n"/>
      <c r="F101" s="11" t="n"/>
      <c r="G101" s="18">
        <f>IF(OR(D101&lt;&gt;"H",E101=""),"",IF(ROUND((E101-JamMasuk)*1440,0)&gt;ToleransiTelat,ROUND((E101-JamMasuk)*1440,0),0))</f>
        <v/>
      </c>
      <c r="H101" s="18">
        <f>IF(OR(D101&lt;&gt;"H",F101=""),"",MAX(0,ROUND((JamPulang-F101)*1440,0)))</f>
        <v/>
      </c>
      <c r="I101" s="19">
        <f>IF(OR(E101="",F101=""),"",MAX(0,ROUND(MOD(F101-E101,1)*24-IstirahatMenit/60,2)))</f>
        <v/>
      </c>
      <c r="J101" s="16" t="n"/>
      <c r="K101" s="20">
        <f>IF(OR(J101&lt;&gt;"Y",F101=""),"",IF(D101="L",I101,MAX(0,ROUNDDOWN(ROUND((F101-JamPulang)*1440,0)/30,0)/2)))</f>
        <v/>
      </c>
      <c r="L101" s="8" t="n"/>
    </row>
    <row r="102">
      <c r="A102" s="15" t="n"/>
      <c r="B102" s="16" t="n"/>
      <c r="C102" s="17">
        <f>IF(B102="","",IFERROR(INDEX(Karyawan!$C$5:$C$54,MATCH(B102,Karyawan!$B$5:$B$54,0)),"ID tidak ada"))</f>
        <v/>
      </c>
      <c r="D102" s="16" t="n"/>
      <c r="E102" s="11" t="n"/>
      <c r="F102" s="11" t="n"/>
      <c r="G102" s="18">
        <f>IF(OR(D102&lt;&gt;"H",E102=""),"",IF(ROUND((E102-JamMasuk)*1440,0)&gt;ToleransiTelat,ROUND((E102-JamMasuk)*1440,0),0))</f>
        <v/>
      </c>
      <c r="H102" s="18">
        <f>IF(OR(D102&lt;&gt;"H",F102=""),"",MAX(0,ROUND((JamPulang-F102)*1440,0)))</f>
        <v/>
      </c>
      <c r="I102" s="19">
        <f>IF(OR(E102="",F102=""),"",MAX(0,ROUND(MOD(F102-E102,1)*24-IstirahatMenit/60,2)))</f>
        <v/>
      </c>
      <c r="J102" s="16" t="n"/>
      <c r="K102" s="20">
        <f>IF(OR(J102&lt;&gt;"Y",F102=""),"",IF(D102="L",I102,MAX(0,ROUNDDOWN(ROUND((F102-JamPulang)*1440,0)/30,0)/2)))</f>
        <v/>
      </c>
      <c r="L102" s="8" t="n"/>
    </row>
    <row r="103">
      <c r="A103" s="15" t="n"/>
      <c r="B103" s="16" t="n"/>
      <c r="C103" s="17">
        <f>IF(B103="","",IFERROR(INDEX(Karyawan!$C$5:$C$54,MATCH(B103,Karyawan!$B$5:$B$54,0)),"ID tidak ada"))</f>
        <v/>
      </c>
      <c r="D103" s="16" t="n"/>
      <c r="E103" s="11" t="n"/>
      <c r="F103" s="11" t="n"/>
      <c r="G103" s="18">
        <f>IF(OR(D103&lt;&gt;"H",E103=""),"",IF(ROUND((E103-JamMasuk)*1440,0)&gt;ToleransiTelat,ROUND((E103-JamMasuk)*1440,0),0))</f>
        <v/>
      </c>
      <c r="H103" s="18">
        <f>IF(OR(D103&lt;&gt;"H",F103=""),"",MAX(0,ROUND((JamPulang-F103)*1440,0)))</f>
        <v/>
      </c>
      <c r="I103" s="19">
        <f>IF(OR(E103="",F103=""),"",MAX(0,ROUND(MOD(F103-E103,1)*24-IstirahatMenit/60,2)))</f>
        <v/>
      </c>
      <c r="J103" s="16" t="n"/>
      <c r="K103" s="20">
        <f>IF(OR(J103&lt;&gt;"Y",F103=""),"",IF(D103="L",I103,MAX(0,ROUNDDOWN(ROUND((F103-JamPulang)*1440,0)/30,0)/2)))</f>
        <v/>
      </c>
      <c r="L103" s="8" t="n"/>
    </row>
    <row r="104">
      <c r="A104" s="15" t="n"/>
      <c r="B104" s="16" t="n"/>
      <c r="C104" s="17">
        <f>IF(B104="","",IFERROR(INDEX(Karyawan!$C$5:$C$54,MATCH(B104,Karyawan!$B$5:$B$54,0)),"ID tidak ada"))</f>
        <v/>
      </c>
      <c r="D104" s="16" t="n"/>
      <c r="E104" s="11" t="n"/>
      <c r="F104" s="11" t="n"/>
      <c r="G104" s="18">
        <f>IF(OR(D104&lt;&gt;"H",E104=""),"",IF(ROUND((E104-JamMasuk)*1440,0)&gt;ToleransiTelat,ROUND((E104-JamMasuk)*1440,0),0))</f>
        <v/>
      </c>
      <c r="H104" s="18">
        <f>IF(OR(D104&lt;&gt;"H",F104=""),"",MAX(0,ROUND((JamPulang-F104)*1440,0)))</f>
        <v/>
      </c>
      <c r="I104" s="19">
        <f>IF(OR(E104="",F104=""),"",MAX(0,ROUND(MOD(F104-E104,1)*24-IstirahatMenit/60,2)))</f>
        <v/>
      </c>
      <c r="J104" s="16" t="n"/>
      <c r="K104" s="20">
        <f>IF(OR(J104&lt;&gt;"Y",F104=""),"",IF(D104="L",I104,MAX(0,ROUNDDOWN(ROUND((F104-JamPulang)*1440,0)/30,0)/2)))</f>
        <v/>
      </c>
      <c r="L104" s="8" t="n"/>
    </row>
    <row r="105">
      <c r="A105" s="15" t="n"/>
      <c r="B105" s="16" t="n"/>
      <c r="C105" s="17">
        <f>IF(B105="","",IFERROR(INDEX(Karyawan!$C$5:$C$54,MATCH(B105,Karyawan!$B$5:$B$54,0)),"ID tidak ada"))</f>
        <v/>
      </c>
      <c r="D105" s="16" t="n"/>
      <c r="E105" s="11" t="n"/>
      <c r="F105" s="11" t="n"/>
      <c r="G105" s="18">
        <f>IF(OR(D105&lt;&gt;"H",E105=""),"",IF(ROUND((E105-JamMasuk)*1440,0)&gt;ToleransiTelat,ROUND((E105-JamMasuk)*1440,0),0))</f>
        <v/>
      </c>
      <c r="H105" s="18">
        <f>IF(OR(D105&lt;&gt;"H",F105=""),"",MAX(0,ROUND((JamPulang-F105)*1440,0)))</f>
        <v/>
      </c>
      <c r="I105" s="19">
        <f>IF(OR(E105="",F105=""),"",MAX(0,ROUND(MOD(F105-E105,1)*24-IstirahatMenit/60,2)))</f>
        <v/>
      </c>
      <c r="J105" s="16" t="n"/>
      <c r="K105" s="20">
        <f>IF(OR(J105&lt;&gt;"Y",F105=""),"",IF(D105="L",I105,MAX(0,ROUNDDOWN(ROUND((F105-JamPulang)*1440,0)/30,0)/2)))</f>
        <v/>
      </c>
      <c r="L105" s="8" t="n"/>
    </row>
    <row r="106">
      <c r="A106" s="15" t="n"/>
      <c r="B106" s="16" t="n"/>
      <c r="C106" s="17">
        <f>IF(B106="","",IFERROR(INDEX(Karyawan!$C$5:$C$54,MATCH(B106,Karyawan!$B$5:$B$54,0)),"ID tidak ada"))</f>
        <v/>
      </c>
      <c r="D106" s="16" t="n"/>
      <c r="E106" s="11" t="n"/>
      <c r="F106" s="11" t="n"/>
      <c r="G106" s="18">
        <f>IF(OR(D106&lt;&gt;"H",E106=""),"",IF(ROUND((E106-JamMasuk)*1440,0)&gt;ToleransiTelat,ROUND((E106-JamMasuk)*1440,0),0))</f>
        <v/>
      </c>
      <c r="H106" s="18">
        <f>IF(OR(D106&lt;&gt;"H",F106=""),"",MAX(0,ROUND((JamPulang-F106)*1440,0)))</f>
        <v/>
      </c>
      <c r="I106" s="19">
        <f>IF(OR(E106="",F106=""),"",MAX(0,ROUND(MOD(F106-E106,1)*24-IstirahatMenit/60,2)))</f>
        <v/>
      </c>
      <c r="J106" s="16" t="n"/>
      <c r="K106" s="20">
        <f>IF(OR(J106&lt;&gt;"Y",F106=""),"",IF(D106="L",I106,MAX(0,ROUNDDOWN(ROUND((F106-JamPulang)*1440,0)/30,0)/2)))</f>
        <v/>
      </c>
      <c r="L106" s="8" t="n"/>
    </row>
    <row r="107">
      <c r="A107" s="15" t="n"/>
      <c r="B107" s="16" t="n"/>
      <c r="C107" s="17">
        <f>IF(B107="","",IFERROR(INDEX(Karyawan!$C$5:$C$54,MATCH(B107,Karyawan!$B$5:$B$54,0)),"ID tidak ada"))</f>
        <v/>
      </c>
      <c r="D107" s="16" t="n"/>
      <c r="E107" s="11" t="n"/>
      <c r="F107" s="11" t="n"/>
      <c r="G107" s="18">
        <f>IF(OR(D107&lt;&gt;"H",E107=""),"",IF(ROUND((E107-JamMasuk)*1440,0)&gt;ToleransiTelat,ROUND((E107-JamMasuk)*1440,0),0))</f>
        <v/>
      </c>
      <c r="H107" s="18">
        <f>IF(OR(D107&lt;&gt;"H",F107=""),"",MAX(0,ROUND((JamPulang-F107)*1440,0)))</f>
        <v/>
      </c>
      <c r="I107" s="19">
        <f>IF(OR(E107="",F107=""),"",MAX(0,ROUND(MOD(F107-E107,1)*24-IstirahatMenit/60,2)))</f>
        <v/>
      </c>
      <c r="J107" s="16" t="n"/>
      <c r="K107" s="20">
        <f>IF(OR(J107&lt;&gt;"Y",F107=""),"",IF(D107="L",I107,MAX(0,ROUNDDOWN(ROUND((F107-JamPulang)*1440,0)/30,0)/2)))</f>
        <v/>
      </c>
      <c r="L107" s="8" t="n"/>
    </row>
    <row r="108">
      <c r="A108" s="15" t="n"/>
      <c r="B108" s="16" t="n"/>
      <c r="C108" s="17">
        <f>IF(B108="","",IFERROR(INDEX(Karyawan!$C$5:$C$54,MATCH(B108,Karyawan!$B$5:$B$54,0)),"ID tidak ada"))</f>
        <v/>
      </c>
      <c r="D108" s="16" t="n"/>
      <c r="E108" s="11" t="n"/>
      <c r="F108" s="11" t="n"/>
      <c r="G108" s="18">
        <f>IF(OR(D108&lt;&gt;"H",E108=""),"",IF(ROUND((E108-JamMasuk)*1440,0)&gt;ToleransiTelat,ROUND((E108-JamMasuk)*1440,0),0))</f>
        <v/>
      </c>
      <c r="H108" s="18">
        <f>IF(OR(D108&lt;&gt;"H",F108=""),"",MAX(0,ROUND((JamPulang-F108)*1440,0)))</f>
        <v/>
      </c>
      <c r="I108" s="19">
        <f>IF(OR(E108="",F108=""),"",MAX(0,ROUND(MOD(F108-E108,1)*24-IstirahatMenit/60,2)))</f>
        <v/>
      </c>
      <c r="J108" s="16" t="n"/>
      <c r="K108" s="20">
        <f>IF(OR(J108&lt;&gt;"Y",F108=""),"",IF(D108="L",I108,MAX(0,ROUNDDOWN(ROUND((F108-JamPulang)*1440,0)/30,0)/2)))</f>
        <v/>
      </c>
      <c r="L108" s="8" t="n"/>
    </row>
    <row r="109">
      <c r="A109" s="15" t="n"/>
      <c r="B109" s="16" t="n"/>
      <c r="C109" s="17">
        <f>IF(B109="","",IFERROR(INDEX(Karyawan!$C$5:$C$54,MATCH(B109,Karyawan!$B$5:$B$54,0)),"ID tidak ada"))</f>
        <v/>
      </c>
      <c r="D109" s="16" t="n"/>
      <c r="E109" s="11" t="n"/>
      <c r="F109" s="11" t="n"/>
      <c r="G109" s="18">
        <f>IF(OR(D109&lt;&gt;"H",E109=""),"",IF(ROUND((E109-JamMasuk)*1440,0)&gt;ToleransiTelat,ROUND((E109-JamMasuk)*1440,0),0))</f>
        <v/>
      </c>
      <c r="H109" s="18">
        <f>IF(OR(D109&lt;&gt;"H",F109=""),"",MAX(0,ROUND((JamPulang-F109)*1440,0)))</f>
        <v/>
      </c>
      <c r="I109" s="19">
        <f>IF(OR(E109="",F109=""),"",MAX(0,ROUND(MOD(F109-E109,1)*24-IstirahatMenit/60,2)))</f>
        <v/>
      </c>
      <c r="J109" s="16" t="n"/>
      <c r="K109" s="20">
        <f>IF(OR(J109&lt;&gt;"Y",F109=""),"",IF(D109="L",I109,MAX(0,ROUNDDOWN(ROUND((F109-JamPulang)*1440,0)/30,0)/2)))</f>
        <v/>
      </c>
      <c r="L109" s="8" t="n"/>
    </row>
    <row r="110">
      <c r="A110" s="15" t="n"/>
      <c r="B110" s="16" t="n"/>
      <c r="C110" s="17">
        <f>IF(B110="","",IFERROR(INDEX(Karyawan!$C$5:$C$54,MATCH(B110,Karyawan!$B$5:$B$54,0)),"ID tidak ada"))</f>
        <v/>
      </c>
      <c r="D110" s="16" t="n"/>
      <c r="E110" s="11" t="n"/>
      <c r="F110" s="11" t="n"/>
      <c r="G110" s="18">
        <f>IF(OR(D110&lt;&gt;"H",E110=""),"",IF(ROUND((E110-JamMasuk)*1440,0)&gt;ToleransiTelat,ROUND((E110-JamMasuk)*1440,0),0))</f>
        <v/>
      </c>
      <c r="H110" s="18">
        <f>IF(OR(D110&lt;&gt;"H",F110=""),"",MAX(0,ROUND((JamPulang-F110)*1440,0)))</f>
        <v/>
      </c>
      <c r="I110" s="19">
        <f>IF(OR(E110="",F110=""),"",MAX(0,ROUND(MOD(F110-E110,1)*24-IstirahatMenit/60,2)))</f>
        <v/>
      </c>
      <c r="J110" s="16" t="n"/>
      <c r="K110" s="20">
        <f>IF(OR(J110&lt;&gt;"Y",F110=""),"",IF(D110="L",I110,MAX(0,ROUNDDOWN(ROUND((F110-JamPulang)*1440,0)/30,0)/2)))</f>
        <v/>
      </c>
      <c r="L110" s="8" t="n"/>
    </row>
    <row r="111">
      <c r="A111" s="15" t="n"/>
      <c r="B111" s="16" t="n"/>
      <c r="C111" s="17">
        <f>IF(B111="","",IFERROR(INDEX(Karyawan!$C$5:$C$54,MATCH(B111,Karyawan!$B$5:$B$54,0)),"ID tidak ada"))</f>
        <v/>
      </c>
      <c r="D111" s="16" t="n"/>
      <c r="E111" s="11" t="n"/>
      <c r="F111" s="11" t="n"/>
      <c r="G111" s="18">
        <f>IF(OR(D111&lt;&gt;"H",E111=""),"",IF(ROUND((E111-JamMasuk)*1440,0)&gt;ToleransiTelat,ROUND((E111-JamMasuk)*1440,0),0))</f>
        <v/>
      </c>
      <c r="H111" s="18">
        <f>IF(OR(D111&lt;&gt;"H",F111=""),"",MAX(0,ROUND((JamPulang-F111)*1440,0)))</f>
        <v/>
      </c>
      <c r="I111" s="19">
        <f>IF(OR(E111="",F111=""),"",MAX(0,ROUND(MOD(F111-E111,1)*24-IstirahatMenit/60,2)))</f>
        <v/>
      </c>
      <c r="J111" s="16" t="n"/>
      <c r="K111" s="20">
        <f>IF(OR(J111&lt;&gt;"Y",F111=""),"",IF(D111="L",I111,MAX(0,ROUNDDOWN(ROUND((F111-JamPulang)*1440,0)/30,0)/2)))</f>
        <v/>
      </c>
      <c r="L111" s="8" t="n"/>
    </row>
    <row r="112">
      <c r="A112" s="15" t="n"/>
      <c r="B112" s="16" t="n"/>
      <c r="C112" s="17">
        <f>IF(B112="","",IFERROR(INDEX(Karyawan!$C$5:$C$54,MATCH(B112,Karyawan!$B$5:$B$54,0)),"ID tidak ada"))</f>
        <v/>
      </c>
      <c r="D112" s="16" t="n"/>
      <c r="E112" s="11" t="n"/>
      <c r="F112" s="11" t="n"/>
      <c r="G112" s="18">
        <f>IF(OR(D112&lt;&gt;"H",E112=""),"",IF(ROUND((E112-JamMasuk)*1440,0)&gt;ToleransiTelat,ROUND((E112-JamMasuk)*1440,0),0))</f>
        <v/>
      </c>
      <c r="H112" s="18">
        <f>IF(OR(D112&lt;&gt;"H",F112=""),"",MAX(0,ROUND((JamPulang-F112)*1440,0)))</f>
        <v/>
      </c>
      <c r="I112" s="19">
        <f>IF(OR(E112="",F112=""),"",MAX(0,ROUND(MOD(F112-E112,1)*24-IstirahatMenit/60,2)))</f>
        <v/>
      </c>
      <c r="J112" s="16" t="n"/>
      <c r="K112" s="20">
        <f>IF(OR(J112&lt;&gt;"Y",F112=""),"",IF(D112="L",I112,MAX(0,ROUNDDOWN(ROUND((F112-JamPulang)*1440,0)/30,0)/2)))</f>
        <v/>
      </c>
      <c r="L112" s="8" t="n"/>
    </row>
    <row r="113">
      <c r="A113" s="15" t="n"/>
      <c r="B113" s="16" t="n"/>
      <c r="C113" s="17">
        <f>IF(B113="","",IFERROR(INDEX(Karyawan!$C$5:$C$54,MATCH(B113,Karyawan!$B$5:$B$54,0)),"ID tidak ada"))</f>
        <v/>
      </c>
      <c r="D113" s="16" t="n"/>
      <c r="E113" s="11" t="n"/>
      <c r="F113" s="11" t="n"/>
      <c r="G113" s="18">
        <f>IF(OR(D113&lt;&gt;"H",E113=""),"",IF(ROUND((E113-JamMasuk)*1440,0)&gt;ToleransiTelat,ROUND((E113-JamMasuk)*1440,0),0))</f>
        <v/>
      </c>
      <c r="H113" s="18">
        <f>IF(OR(D113&lt;&gt;"H",F113=""),"",MAX(0,ROUND((JamPulang-F113)*1440,0)))</f>
        <v/>
      </c>
      <c r="I113" s="19">
        <f>IF(OR(E113="",F113=""),"",MAX(0,ROUND(MOD(F113-E113,1)*24-IstirahatMenit/60,2)))</f>
        <v/>
      </c>
      <c r="J113" s="16" t="n"/>
      <c r="K113" s="20">
        <f>IF(OR(J113&lt;&gt;"Y",F113=""),"",IF(D113="L",I113,MAX(0,ROUNDDOWN(ROUND((F113-JamPulang)*1440,0)/30,0)/2)))</f>
        <v/>
      </c>
      <c r="L113" s="8" t="n"/>
    </row>
    <row r="114">
      <c r="A114" s="15" t="n"/>
      <c r="B114" s="16" t="n"/>
      <c r="C114" s="17">
        <f>IF(B114="","",IFERROR(INDEX(Karyawan!$C$5:$C$54,MATCH(B114,Karyawan!$B$5:$B$54,0)),"ID tidak ada"))</f>
        <v/>
      </c>
      <c r="D114" s="16" t="n"/>
      <c r="E114" s="11" t="n"/>
      <c r="F114" s="11" t="n"/>
      <c r="G114" s="18">
        <f>IF(OR(D114&lt;&gt;"H",E114=""),"",IF(ROUND((E114-JamMasuk)*1440,0)&gt;ToleransiTelat,ROUND((E114-JamMasuk)*1440,0),0))</f>
        <v/>
      </c>
      <c r="H114" s="18">
        <f>IF(OR(D114&lt;&gt;"H",F114=""),"",MAX(0,ROUND((JamPulang-F114)*1440,0)))</f>
        <v/>
      </c>
      <c r="I114" s="19">
        <f>IF(OR(E114="",F114=""),"",MAX(0,ROUND(MOD(F114-E114,1)*24-IstirahatMenit/60,2)))</f>
        <v/>
      </c>
      <c r="J114" s="16" t="n"/>
      <c r="K114" s="20">
        <f>IF(OR(J114&lt;&gt;"Y",F114=""),"",IF(D114="L",I114,MAX(0,ROUNDDOWN(ROUND((F114-JamPulang)*1440,0)/30,0)/2)))</f>
        <v/>
      </c>
      <c r="L114" s="8" t="n"/>
    </row>
    <row r="115">
      <c r="A115" s="15" t="n"/>
      <c r="B115" s="16" t="n"/>
      <c r="C115" s="17">
        <f>IF(B115="","",IFERROR(INDEX(Karyawan!$C$5:$C$54,MATCH(B115,Karyawan!$B$5:$B$54,0)),"ID tidak ada"))</f>
        <v/>
      </c>
      <c r="D115" s="16" t="n"/>
      <c r="E115" s="11" t="n"/>
      <c r="F115" s="11" t="n"/>
      <c r="G115" s="18">
        <f>IF(OR(D115&lt;&gt;"H",E115=""),"",IF(ROUND((E115-JamMasuk)*1440,0)&gt;ToleransiTelat,ROUND((E115-JamMasuk)*1440,0),0))</f>
        <v/>
      </c>
      <c r="H115" s="18">
        <f>IF(OR(D115&lt;&gt;"H",F115=""),"",MAX(0,ROUND((JamPulang-F115)*1440,0)))</f>
        <v/>
      </c>
      <c r="I115" s="19">
        <f>IF(OR(E115="",F115=""),"",MAX(0,ROUND(MOD(F115-E115,1)*24-IstirahatMenit/60,2)))</f>
        <v/>
      </c>
      <c r="J115" s="16" t="n"/>
      <c r="K115" s="20">
        <f>IF(OR(J115&lt;&gt;"Y",F115=""),"",IF(D115="L",I115,MAX(0,ROUNDDOWN(ROUND((F115-JamPulang)*1440,0)/30,0)/2)))</f>
        <v/>
      </c>
      <c r="L115" s="8" t="n"/>
    </row>
    <row r="116">
      <c r="A116" s="15" t="n"/>
      <c r="B116" s="16" t="n"/>
      <c r="C116" s="17">
        <f>IF(B116="","",IFERROR(INDEX(Karyawan!$C$5:$C$54,MATCH(B116,Karyawan!$B$5:$B$54,0)),"ID tidak ada"))</f>
        <v/>
      </c>
      <c r="D116" s="16" t="n"/>
      <c r="E116" s="11" t="n"/>
      <c r="F116" s="11" t="n"/>
      <c r="G116" s="18">
        <f>IF(OR(D116&lt;&gt;"H",E116=""),"",IF(ROUND((E116-JamMasuk)*1440,0)&gt;ToleransiTelat,ROUND((E116-JamMasuk)*1440,0),0))</f>
        <v/>
      </c>
      <c r="H116" s="18">
        <f>IF(OR(D116&lt;&gt;"H",F116=""),"",MAX(0,ROUND((JamPulang-F116)*1440,0)))</f>
        <v/>
      </c>
      <c r="I116" s="19">
        <f>IF(OR(E116="",F116=""),"",MAX(0,ROUND(MOD(F116-E116,1)*24-IstirahatMenit/60,2)))</f>
        <v/>
      </c>
      <c r="J116" s="16" t="n"/>
      <c r="K116" s="20">
        <f>IF(OR(J116&lt;&gt;"Y",F116=""),"",IF(D116="L",I116,MAX(0,ROUNDDOWN(ROUND((F116-JamPulang)*1440,0)/30,0)/2)))</f>
        <v/>
      </c>
      <c r="L116" s="8" t="n"/>
    </row>
    <row r="117">
      <c r="A117" s="15" t="n"/>
      <c r="B117" s="16" t="n"/>
      <c r="C117" s="17">
        <f>IF(B117="","",IFERROR(INDEX(Karyawan!$C$5:$C$54,MATCH(B117,Karyawan!$B$5:$B$54,0)),"ID tidak ada"))</f>
        <v/>
      </c>
      <c r="D117" s="16" t="n"/>
      <c r="E117" s="11" t="n"/>
      <c r="F117" s="11" t="n"/>
      <c r="G117" s="18">
        <f>IF(OR(D117&lt;&gt;"H",E117=""),"",IF(ROUND((E117-JamMasuk)*1440,0)&gt;ToleransiTelat,ROUND((E117-JamMasuk)*1440,0),0))</f>
        <v/>
      </c>
      <c r="H117" s="18">
        <f>IF(OR(D117&lt;&gt;"H",F117=""),"",MAX(0,ROUND((JamPulang-F117)*1440,0)))</f>
        <v/>
      </c>
      <c r="I117" s="19">
        <f>IF(OR(E117="",F117=""),"",MAX(0,ROUND(MOD(F117-E117,1)*24-IstirahatMenit/60,2)))</f>
        <v/>
      </c>
      <c r="J117" s="16" t="n"/>
      <c r="K117" s="20">
        <f>IF(OR(J117&lt;&gt;"Y",F117=""),"",IF(D117="L",I117,MAX(0,ROUNDDOWN(ROUND((F117-JamPulang)*1440,0)/30,0)/2)))</f>
        <v/>
      </c>
      <c r="L117" s="8" t="n"/>
    </row>
    <row r="118">
      <c r="A118" s="15" t="n"/>
      <c r="B118" s="16" t="n"/>
      <c r="C118" s="17">
        <f>IF(B118="","",IFERROR(INDEX(Karyawan!$C$5:$C$54,MATCH(B118,Karyawan!$B$5:$B$54,0)),"ID tidak ada"))</f>
        <v/>
      </c>
      <c r="D118" s="16" t="n"/>
      <c r="E118" s="11" t="n"/>
      <c r="F118" s="11" t="n"/>
      <c r="G118" s="18">
        <f>IF(OR(D118&lt;&gt;"H",E118=""),"",IF(ROUND((E118-JamMasuk)*1440,0)&gt;ToleransiTelat,ROUND((E118-JamMasuk)*1440,0),0))</f>
        <v/>
      </c>
      <c r="H118" s="18">
        <f>IF(OR(D118&lt;&gt;"H",F118=""),"",MAX(0,ROUND((JamPulang-F118)*1440,0)))</f>
        <v/>
      </c>
      <c r="I118" s="19">
        <f>IF(OR(E118="",F118=""),"",MAX(0,ROUND(MOD(F118-E118,1)*24-IstirahatMenit/60,2)))</f>
        <v/>
      </c>
      <c r="J118" s="16" t="n"/>
      <c r="K118" s="20">
        <f>IF(OR(J118&lt;&gt;"Y",F118=""),"",IF(D118="L",I118,MAX(0,ROUNDDOWN(ROUND((F118-JamPulang)*1440,0)/30,0)/2)))</f>
        <v/>
      </c>
      <c r="L118" s="8" t="n"/>
    </row>
    <row r="119">
      <c r="A119" s="15" t="n"/>
      <c r="B119" s="16" t="n"/>
      <c r="C119" s="17">
        <f>IF(B119="","",IFERROR(INDEX(Karyawan!$C$5:$C$54,MATCH(B119,Karyawan!$B$5:$B$54,0)),"ID tidak ada"))</f>
        <v/>
      </c>
      <c r="D119" s="16" t="n"/>
      <c r="E119" s="11" t="n"/>
      <c r="F119" s="11" t="n"/>
      <c r="G119" s="18">
        <f>IF(OR(D119&lt;&gt;"H",E119=""),"",IF(ROUND((E119-JamMasuk)*1440,0)&gt;ToleransiTelat,ROUND((E119-JamMasuk)*1440,0),0))</f>
        <v/>
      </c>
      <c r="H119" s="18">
        <f>IF(OR(D119&lt;&gt;"H",F119=""),"",MAX(0,ROUND((JamPulang-F119)*1440,0)))</f>
        <v/>
      </c>
      <c r="I119" s="19">
        <f>IF(OR(E119="",F119=""),"",MAX(0,ROUND(MOD(F119-E119,1)*24-IstirahatMenit/60,2)))</f>
        <v/>
      </c>
      <c r="J119" s="16" t="n"/>
      <c r="K119" s="20">
        <f>IF(OR(J119&lt;&gt;"Y",F119=""),"",IF(D119="L",I119,MAX(0,ROUNDDOWN(ROUND((F119-JamPulang)*1440,0)/30,0)/2)))</f>
        <v/>
      </c>
      <c r="L119" s="8" t="n"/>
    </row>
    <row r="120">
      <c r="A120" s="15" t="n"/>
      <c r="B120" s="16" t="n"/>
      <c r="C120" s="17">
        <f>IF(B120="","",IFERROR(INDEX(Karyawan!$C$5:$C$54,MATCH(B120,Karyawan!$B$5:$B$54,0)),"ID tidak ada"))</f>
        <v/>
      </c>
      <c r="D120" s="16" t="n"/>
      <c r="E120" s="11" t="n"/>
      <c r="F120" s="11" t="n"/>
      <c r="G120" s="18">
        <f>IF(OR(D120&lt;&gt;"H",E120=""),"",IF(ROUND((E120-JamMasuk)*1440,0)&gt;ToleransiTelat,ROUND((E120-JamMasuk)*1440,0),0))</f>
        <v/>
      </c>
      <c r="H120" s="18">
        <f>IF(OR(D120&lt;&gt;"H",F120=""),"",MAX(0,ROUND((JamPulang-F120)*1440,0)))</f>
        <v/>
      </c>
      <c r="I120" s="19">
        <f>IF(OR(E120="",F120=""),"",MAX(0,ROUND(MOD(F120-E120,1)*24-IstirahatMenit/60,2)))</f>
        <v/>
      </c>
      <c r="J120" s="16" t="n"/>
      <c r="K120" s="20">
        <f>IF(OR(J120&lt;&gt;"Y",F120=""),"",IF(D120="L",I120,MAX(0,ROUNDDOWN(ROUND((F120-JamPulang)*1440,0)/30,0)/2)))</f>
        <v/>
      </c>
      <c r="L120" s="8" t="n"/>
    </row>
    <row r="121">
      <c r="A121" s="15" t="n"/>
      <c r="B121" s="16" t="n"/>
      <c r="C121" s="17">
        <f>IF(B121="","",IFERROR(INDEX(Karyawan!$C$5:$C$54,MATCH(B121,Karyawan!$B$5:$B$54,0)),"ID tidak ada"))</f>
        <v/>
      </c>
      <c r="D121" s="16" t="n"/>
      <c r="E121" s="11" t="n"/>
      <c r="F121" s="11" t="n"/>
      <c r="G121" s="18">
        <f>IF(OR(D121&lt;&gt;"H",E121=""),"",IF(ROUND((E121-JamMasuk)*1440,0)&gt;ToleransiTelat,ROUND((E121-JamMasuk)*1440,0),0))</f>
        <v/>
      </c>
      <c r="H121" s="18">
        <f>IF(OR(D121&lt;&gt;"H",F121=""),"",MAX(0,ROUND((JamPulang-F121)*1440,0)))</f>
        <v/>
      </c>
      <c r="I121" s="19">
        <f>IF(OR(E121="",F121=""),"",MAX(0,ROUND(MOD(F121-E121,1)*24-IstirahatMenit/60,2)))</f>
        <v/>
      </c>
      <c r="J121" s="16" t="n"/>
      <c r="K121" s="20">
        <f>IF(OR(J121&lt;&gt;"Y",F121=""),"",IF(D121="L",I121,MAX(0,ROUNDDOWN(ROUND((F121-JamPulang)*1440,0)/30,0)/2)))</f>
        <v/>
      </c>
      <c r="L121" s="8" t="n"/>
    </row>
    <row r="122">
      <c r="A122" s="15" t="n"/>
      <c r="B122" s="16" t="n"/>
      <c r="C122" s="17">
        <f>IF(B122="","",IFERROR(INDEX(Karyawan!$C$5:$C$54,MATCH(B122,Karyawan!$B$5:$B$54,0)),"ID tidak ada"))</f>
        <v/>
      </c>
      <c r="D122" s="16" t="n"/>
      <c r="E122" s="11" t="n"/>
      <c r="F122" s="11" t="n"/>
      <c r="G122" s="18">
        <f>IF(OR(D122&lt;&gt;"H",E122=""),"",IF(ROUND((E122-JamMasuk)*1440,0)&gt;ToleransiTelat,ROUND((E122-JamMasuk)*1440,0),0))</f>
        <v/>
      </c>
      <c r="H122" s="18">
        <f>IF(OR(D122&lt;&gt;"H",F122=""),"",MAX(0,ROUND((JamPulang-F122)*1440,0)))</f>
        <v/>
      </c>
      <c r="I122" s="19">
        <f>IF(OR(E122="",F122=""),"",MAX(0,ROUND(MOD(F122-E122,1)*24-IstirahatMenit/60,2)))</f>
        <v/>
      </c>
      <c r="J122" s="16" t="n"/>
      <c r="K122" s="20">
        <f>IF(OR(J122&lt;&gt;"Y",F122=""),"",IF(D122="L",I122,MAX(0,ROUNDDOWN(ROUND((F122-JamPulang)*1440,0)/30,0)/2)))</f>
        <v/>
      </c>
      <c r="L122" s="8" t="n"/>
    </row>
    <row r="123">
      <c r="A123" s="15" t="n"/>
      <c r="B123" s="16" t="n"/>
      <c r="C123" s="17">
        <f>IF(B123="","",IFERROR(INDEX(Karyawan!$C$5:$C$54,MATCH(B123,Karyawan!$B$5:$B$54,0)),"ID tidak ada"))</f>
        <v/>
      </c>
      <c r="D123" s="16" t="n"/>
      <c r="E123" s="11" t="n"/>
      <c r="F123" s="11" t="n"/>
      <c r="G123" s="18">
        <f>IF(OR(D123&lt;&gt;"H",E123=""),"",IF(ROUND((E123-JamMasuk)*1440,0)&gt;ToleransiTelat,ROUND((E123-JamMasuk)*1440,0),0))</f>
        <v/>
      </c>
      <c r="H123" s="18">
        <f>IF(OR(D123&lt;&gt;"H",F123=""),"",MAX(0,ROUND((JamPulang-F123)*1440,0)))</f>
        <v/>
      </c>
      <c r="I123" s="19">
        <f>IF(OR(E123="",F123=""),"",MAX(0,ROUND(MOD(F123-E123,1)*24-IstirahatMenit/60,2)))</f>
        <v/>
      </c>
      <c r="J123" s="16" t="n"/>
      <c r="K123" s="20">
        <f>IF(OR(J123&lt;&gt;"Y",F123=""),"",IF(D123="L",I123,MAX(0,ROUNDDOWN(ROUND((F123-JamPulang)*1440,0)/30,0)/2)))</f>
        <v/>
      </c>
      <c r="L123" s="8" t="n"/>
    </row>
    <row r="124">
      <c r="A124" s="15" t="n"/>
      <c r="B124" s="16" t="n"/>
      <c r="C124" s="17">
        <f>IF(B124="","",IFERROR(INDEX(Karyawan!$C$5:$C$54,MATCH(B124,Karyawan!$B$5:$B$54,0)),"ID tidak ada"))</f>
        <v/>
      </c>
      <c r="D124" s="16" t="n"/>
      <c r="E124" s="11" t="n"/>
      <c r="F124" s="11" t="n"/>
      <c r="G124" s="18">
        <f>IF(OR(D124&lt;&gt;"H",E124=""),"",IF(ROUND((E124-JamMasuk)*1440,0)&gt;ToleransiTelat,ROUND((E124-JamMasuk)*1440,0),0))</f>
        <v/>
      </c>
      <c r="H124" s="18">
        <f>IF(OR(D124&lt;&gt;"H",F124=""),"",MAX(0,ROUND((JamPulang-F124)*1440,0)))</f>
        <v/>
      </c>
      <c r="I124" s="19">
        <f>IF(OR(E124="",F124=""),"",MAX(0,ROUND(MOD(F124-E124,1)*24-IstirahatMenit/60,2)))</f>
        <v/>
      </c>
      <c r="J124" s="16" t="n"/>
      <c r="K124" s="20">
        <f>IF(OR(J124&lt;&gt;"Y",F124=""),"",IF(D124="L",I124,MAX(0,ROUNDDOWN(ROUND((F124-JamPulang)*1440,0)/30,0)/2)))</f>
        <v/>
      </c>
      <c r="L124" s="8" t="n"/>
    </row>
    <row r="125">
      <c r="A125" s="15" t="n"/>
      <c r="B125" s="16" t="n"/>
      <c r="C125" s="17">
        <f>IF(B125="","",IFERROR(INDEX(Karyawan!$C$5:$C$54,MATCH(B125,Karyawan!$B$5:$B$54,0)),"ID tidak ada"))</f>
        <v/>
      </c>
      <c r="D125" s="16" t="n"/>
      <c r="E125" s="11" t="n"/>
      <c r="F125" s="11" t="n"/>
      <c r="G125" s="18">
        <f>IF(OR(D125&lt;&gt;"H",E125=""),"",IF(ROUND((E125-JamMasuk)*1440,0)&gt;ToleransiTelat,ROUND((E125-JamMasuk)*1440,0),0))</f>
        <v/>
      </c>
      <c r="H125" s="18">
        <f>IF(OR(D125&lt;&gt;"H",F125=""),"",MAX(0,ROUND((JamPulang-F125)*1440,0)))</f>
        <v/>
      </c>
      <c r="I125" s="19">
        <f>IF(OR(E125="",F125=""),"",MAX(0,ROUND(MOD(F125-E125,1)*24-IstirahatMenit/60,2)))</f>
        <v/>
      </c>
      <c r="J125" s="16" t="n"/>
      <c r="K125" s="20">
        <f>IF(OR(J125&lt;&gt;"Y",F125=""),"",IF(D125="L",I125,MAX(0,ROUNDDOWN(ROUND((F125-JamPulang)*1440,0)/30,0)/2)))</f>
        <v/>
      </c>
      <c r="L125" s="8" t="n"/>
    </row>
    <row r="126">
      <c r="A126" s="15" t="n"/>
      <c r="B126" s="16" t="n"/>
      <c r="C126" s="17">
        <f>IF(B126="","",IFERROR(INDEX(Karyawan!$C$5:$C$54,MATCH(B126,Karyawan!$B$5:$B$54,0)),"ID tidak ada"))</f>
        <v/>
      </c>
      <c r="D126" s="16" t="n"/>
      <c r="E126" s="11" t="n"/>
      <c r="F126" s="11" t="n"/>
      <c r="G126" s="18">
        <f>IF(OR(D126&lt;&gt;"H",E126=""),"",IF(ROUND((E126-JamMasuk)*1440,0)&gt;ToleransiTelat,ROUND((E126-JamMasuk)*1440,0),0))</f>
        <v/>
      </c>
      <c r="H126" s="18">
        <f>IF(OR(D126&lt;&gt;"H",F126=""),"",MAX(0,ROUND((JamPulang-F126)*1440,0)))</f>
        <v/>
      </c>
      <c r="I126" s="19">
        <f>IF(OR(E126="",F126=""),"",MAX(0,ROUND(MOD(F126-E126,1)*24-IstirahatMenit/60,2)))</f>
        <v/>
      </c>
      <c r="J126" s="16" t="n"/>
      <c r="K126" s="20">
        <f>IF(OR(J126&lt;&gt;"Y",F126=""),"",IF(D126="L",I126,MAX(0,ROUNDDOWN(ROUND((F126-JamPulang)*1440,0)/30,0)/2)))</f>
        <v/>
      </c>
      <c r="L126" s="8" t="n"/>
    </row>
    <row r="127">
      <c r="A127" s="15" t="n"/>
      <c r="B127" s="16" t="n"/>
      <c r="C127" s="17">
        <f>IF(B127="","",IFERROR(INDEX(Karyawan!$C$5:$C$54,MATCH(B127,Karyawan!$B$5:$B$54,0)),"ID tidak ada"))</f>
        <v/>
      </c>
      <c r="D127" s="16" t="n"/>
      <c r="E127" s="11" t="n"/>
      <c r="F127" s="11" t="n"/>
      <c r="G127" s="18">
        <f>IF(OR(D127&lt;&gt;"H",E127=""),"",IF(ROUND((E127-JamMasuk)*1440,0)&gt;ToleransiTelat,ROUND((E127-JamMasuk)*1440,0),0))</f>
        <v/>
      </c>
      <c r="H127" s="18">
        <f>IF(OR(D127&lt;&gt;"H",F127=""),"",MAX(0,ROUND((JamPulang-F127)*1440,0)))</f>
        <v/>
      </c>
      <c r="I127" s="19">
        <f>IF(OR(E127="",F127=""),"",MAX(0,ROUND(MOD(F127-E127,1)*24-IstirahatMenit/60,2)))</f>
        <v/>
      </c>
      <c r="J127" s="16" t="n"/>
      <c r="K127" s="20">
        <f>IF(OR(J127&lt;&gt;"Y",F127=""),"",IF(D127="L",I127,MAX(0,ROUNDDOWN(ROUND((F127-JamPulang)*1440,0)/30,0)/2)))</f>
        <v/>
      </c>
      <c r="L127" s="8" t="n"/>
    </row>
    <row r="128">
      <c r="A128" s="15" t="n"/>
      <c r="B128" s="16" t="n"/>
      <c r="C128" s="17">
        <f>IF(B128="","",IFERROR(INDEX(Karyawan!$C$5:$C$54,MATCH(B128,Karyawan!$B$5:$B$54,0)),"ID tidak ada"))</f>
        <v/>
      </c>
      <c r="D128" s="16" t="n"/>
      <c r="E128" s="11" t="n"/>
      <c r="F128" s="11" t="n"/>
      <c r="G128" s="18">
        <f>IF(OR(D128&lt;&gt;"H",E128=""),"",IF(ROUND((E128-JamMasuk)*1440,0)&gt;ToleransiTelat,ROUND((E128-JamMasuk)*1440,0),0))</f>
        <v/>
      </c>
      <c r="H128" s="18">
        <f>IF(OR(D128&lt;&gt;"H",F128=""),"",MAX(0,ROUND((JamPulang-F128)*1440,0)))</f>
        <v/>
      </c>
      <c r="I128" s="19">
        <f>IF(OR(E128="",F128=""),"",MAX(0,ROUND(MOD(F128-E128,1)*24-IstirahatMenit/60,2)))</f>
        <v/>
      </c>
      <c r="J128" s="16" t="n"/>
      <c r="K128" s="20">
        <f>IF(OR(J128&lt;&gt;"Y",F128=""),"",IF(D128="L",I128,MAX(0,ROUNDDOWN(ROUND((F128-JamPulang)*1440,0)/30,0)/2)))</f>
        <v/>
      </c>
      <c r="L128" s="8" t="n"/>
    </row>
    <row r="129">
      <c r="A129" s="15" t="n"/>
      <c r="B129" s="16" t="n"/>
      <c r="C129" s="17">
        <f>IF(B129="","",IFERROR(INDEX(Karyawan!$C$5:$C$54,MATCH(B129,Karyawan!$B$5:$B$54,0)),"ID tidak ada"))</f>
        <v/>
      </c>
      <c r="D129" s="16" t="n"/>
      <c r="E129" s="11" t="n"/>
      <c r="F129" s="11" t="n"/>
      <c r="G129" s="18">
        <f>IF(OR(D129&lt;&gt;"H",E129=""),"",IF(ROUND((E129-JamMasuk)*1440,0)&gt;ToleransiTelat,ROUND((E129-JamMasuk)*1440,0),0))</f>
        <v/>
      </c>
      <c r="H129" s="18">
        <f>IF(OR(D129&lt;&gt;"H",F129=""),"",MAX(0,ROUND((JamPulang-F129)*1440,0)))</f>
        <v/>
      </c>
      <c r="I129" s="19">
        <f>IF(OR(E129="",F129=""),"",MAX(0,ROUND(MOD(F129-E129,1)*24-IstirahatMenit/60,2)))</f>
        <v/>
      </c>
      <c r="J129" s="16" t="n"/>
      <c r="K129" s="20">
        <f>IF(OR(J129&lt;&gt;"Y",F129=""),"",IF(D129="L",I129,MAX(0,ROUNDDOWN(ROUND((F129-JamPulang)*1440,0)/30,0)/2)))</f>
        <v/>
      </c>
      <c r="L129" s="8" t="n"/>
    </row>
    <row r="130">
      <c r="A130" s="15" t="n"/>
      <c r="B130" s="16" t="n"/>
      <c r="C130" s="17">
        <f>IF(B130="","",IFERROR(INDEX(Karyawan!$C$5:$C$54,MATCH(B130,Karyawan!$B$5:$B$54,0)),"ID tidak ada"))</f>
        <v/>
      </c>
      <c r="D130" s="16" t="n"/>
      <c r="E130" s="11" t="n"/>
      <c r="F130" s="11" t="n"/>
      <c r="G130" s="18">
        <f>IF(OR(D130&lt;&gt;"H",E130=""),"",IF(ROUND((E130-JamMasuk)*1440,0)&gt;ToleransiTelat,ROUND((E130-JamMasuk)*1440,0),0))</f>
        <v/>
      </c>
      <c r="H130" s="18">
        <f>IF(OR(D130&lt;&gt;"H",F130=""),"",MAX(0,ROUND((JamPulang-F130)*1440,0)))</f>
        <v/>
      </c>
      <c r="I130" s="19">
        <f>IF(OR(E130="",F130=""),"",MAX(0,ROUND(MOD(F130-E130,1)*24-IstirahatMenit/60,2)))</f>
        <v/>
      </c>
      <c r="J130" s="16" t="n"/>
      <c r="K130" s="20">
        <f>IF(OR(J130&lt;&gt;"Y",F130=""),"",IF(D130="L",I130,MAX(0,ROUNDDOWN(ROUND((F130-JamPulang)*1440,0)/30,0)/2)))</f>
        <v/>
      </c>
      <c r="L130" s="8" t="n"/>
    </row>
    <row r="131">
      <c r="A131" s="15" t="n"/>
      <c r="B131" s="16" t="n"/>
      <c r="C131" s="17">
        <f>IF(B131="","",IFERROR(INDEX(Karyawan!$C$5:$C$54,MATCH(B131,Karyawan!$B$5:$B$54,0)),"ID tidak ada"))</f>
        <v/>
      </c>
      <c r="D131" s="16" t="n"/>
      <c r="E131" s="11" t="n"/>
      <c r="F131" s="11" t="n"/>
      <c r="G131" s="18">
        <f>IF(OR(D131&lt;&gt;"H",E131=""),"",IF(ROUND((E131-JamMasuk)*1440,0)&gt;ToleransiTelat,ROUND((E131-JamMasuk)*1440,0),0))</f>
        <v/>
      </c>
      <c r="H131" s="18">
        <f>IF(OR(D131&lt;&gt;"H",F131=""),"",MAX(0,ROUND((JamPulang-F131)*1440,0)))</f>
        <v/>
      </c>
      <c r="I131" s="19">
        <f>IF(OR(E131="",F131=""),"",MAX(0,ROUND(MOD(F131-E131,1)*24-IstirahatMenit/60,2)))</f>
        <v/>
      </c>
      <c r="J131" s="16" t="n"/>
      <c r="K131" s="20">
        <f>IF(OR(J131&lt;&gt;"Y",F131=""),"",IF(D131="L",I131,MAX(0,ROUNDDOWN(ROUND((F131-JamPulang)*1440,0)/30,0)/2)))</f>
        <v/>
      </c>
      <c r="L131" s="8" t="n"/>
    </row>
    <row r="132">
      <c r="A132" s="15" t="n"/>
      <c r="B132" s="16" t="n"/>
      <c r="C132" s="17">
        <f>IF(B132="","",IFERROR(INDEX(Karyawan!$C$5:$C$54,MATCH(B132,Karyawan!$B$5:$B$54,0)),"ID tidak ada"))</f>
        <v/>
      </c>
      <c r="D132" s="16" t="n"/>
      <c r="E132" s="11" t="n"/>
      <c r="F132" s="11" t="n"/>
      <c r="G132" s="18">
        <f>IF(OR(D132&lt;&gt;"H",E132=""),"",IF(ROUND((E132-JamMasuk)*1440,0)&gt;ToleransiTelat,ROUND((E132-JamMasuk)*1440,0),0))</f>
        <v/>
      </c>
      <c r="H132" s="18">
        <f>IF(OR(D132&lt;&gt;"H",F132=""),"",MAX(0,ROUND((JamPulang-F132)*1440,0)))</f>
        <v/>
      </c>
      <c r="I132" s="19">
        <f>IF(OR(E132="",F132=""),"",MAX(0,ROUND(MOD(F132-E132,1)*24-IstirahatMenit/60,2)))</f>
        <v/>
      </c>
      <c r="J132" s="16" t="n"/>
      <c r="K132" s="20">
        <f>IF(OR(J132&lt;&gt;"Y",F132=""),"",IF(D132="L",I132,MAX(0,ROUNDDOWN(ROUND((F132-JamPulang)*1440,0)/30,0)/2)))</f>
        <v/>
      </c>
      <c r="L132" s="8" t="n"/>
    </row>
    <row r="133">
      <c r="A133" s="15" t="n"/>
      <c r="B133" s="16" t="n"/>
      <c r="C133" s="17">
        <f>IF(B133="","",IFERROR(INDEX(Karyawan!$C$5:$C$54,MATCH(B133,Karyawan!$B$5:$B$54,0)),"ID tidak ada"))</f>
        <v/>
      </c>
      <c r="D133" s="16" t="n"/>
      <c r="E133" s="11" t="n"/>
      <c r="F133" s="11" t="n"/>
      <c r="G133" s="18">
        <f>IF(OR(D133&lt;&gt;"H",E133=""),"",IF(ROUND((E133-JamMasuk)*1440,0)&gt;ToleransiTelat,ROUND((E133-JamMasuk)*1440,0),0))</f>
        <v/>
      </c>
      <c r="H133" s="18">
        <f>IF(OR(D133&lt;&gt;"H",F133=""),"",MAX(0,ROUND((JamPulang-F133)*1440,0)))</f>
        <v/>
      </c>
      <c r="I133" s="19">
        <f>IF(OR(E133="",F133=""),"",MAX(0,ROUND(MOD(F133-E133,1)*24-IstirahatMenit/60,2)))</f>
        <v/>
      </c>
      <c r="J133" s="16" t="n"/>
      <c r="K133" s="20">
        <f>IF(OR(J133&lt;&gt;"Y",F133=""),"",IF(D133="L",I133,MAX(0,ROUNDDOWN(ROUND((F133-JamPulang)*1440,0)/30,0)/2)))</f>
        <v/>
      </c>
      <c r="L133" s="8" t="n"/>
    </row>
    <row r="134">
      <c r="A134" s="15" t="n"/>
      <c r="B134" s="16" t="n"/>
      <c r="C134" s="17">
        <f>IF(B134="","",IFERROR(INDEX(Karyawan!$C$5:$C$54,MATCH(B134,Karyawan!$B$5:$B$54,0)),"ID tidak ada"))</f>
        <v/>
      </c>
      <c r="D134" s="16" t="n"/>
      <c r="E134" s="11" t="n"/>
      <c r="F134" s="11" t="n"/>
      <c r="G134" s="18">
        <f>IF(OR(D134&lt;&gt;"H",E134=""),"",IF(ROUND((E134-JamMasuk)*1440,0)&gt;ToleransiTelat,ROUND((E134-JamMasuk)*1440,0),0))</f>
        <v/>
      </c>
      <c r="H134" s="18">
        <f>IF(OR(D134&lt;&gt;"H",F134=""),"",MAX(0,ROUND((JamPulang-F134)*1440,0)))</f>
        <v/>
      </c>
      <c r="I134" s="19">
        <f>IF(OR(E134="",F134=""),"",MAX(0,ROUND(MOD(F134-E134,1)*24-IstirahatMenit/60,2)))</f>
        <v/>
      </c>
      <c r="J134" s="16" t="n"/>
      <c r="K134" s="20">
        <f>IF(OR(J134&lt;&gt;"Y",F134=""),"",IF(D134="L",I134,MAX(0,ROUNDDOWN(ROUND((F134-JamPulang)*1440,0)/30,0)/2)))</f>
        <v/>
      </c>
      <c r="L134" s="8" t="n"/>
    </row>
    <row r="135">
      <c r="A135" s="15" t="n"/>
      <c r="B135" s="16" t="n"/>
      <c r="C135" s="17">
        <f>IF(B135="","",IFERROR(INDEX(Karyawan!$C$5:$C$54,MATCH(B135,Karyawan!$B$5:$B$54,0)),"ID tidak ada"))</f>
        <v/>
      </c>
      <c r="D135" s="16" t="n"/>
      <c r="E135" s="11" t="n"/>
      <c r="F135" s="11" t="n"/>
      <c r="G135" s="18">
        <f>IF(OR(D135&lt;&gt;"H",E135=""),"",IF(ROUND((E135-JamMasuk)*1440,0)&gt;ToleransiTelat,ROUND((E135-JamMasuk)*1440,0),0))</f>
        <v/>
      </c>
      <c r="H135" s="18">
        <f>IF(OR(D135&lt;&gt;"H",F135=""),"",MAX(0,ROUND((JamPulang-F135)*1440,0)))</f>
        <v/>
      </c>
      <c r="I135" s="19">
        <f>IF(OR(E135="",F135=""),"",MAX(0,ROUND(MOD(F135-E135,1)*24-IstirahatMenit/60,2)))</f>
        <v/>
      </c>
      <c r="J135" s="16" t="n"/>
      <c r="K135" s="20">
        <f>IF(OR(J135&lt;&gt;"Y",F135=""),"",IF(D135="L",I135,MAX(0,ROUNDDOWN(ROUND((F135-JamPulang)*1440,0)/30,0)/2)))</f>
        <v/>
      </c>
      <c r="L135" s="8" t="n"/>
    </row>
    <row r="136">
      <c r="A136" s="15" t="n"/>
      <c r="B136" s="16" t="n"/>
      <c r="C136" s="17">
        <f>IF(B136="","",IFERROR(INDEX(Karyawan!$C$5:$C$54,MATCH(B136,Karyawan!$B$5:$B$54,0)),"ID tidak ada"))</f>
        <v/>
      </c>
      <c r="D136" s="16" t="n"/>
      <c r="E136" s="11" t="n"/>
      <c r="F136" s="11" t="n"/>
      <c r="G136" s="18">
        <f>IF(OR(D136&lt;&gt;"H",E136=""),"",IF(ROUND((E136-JamMasuk)*1440,0)&gt;ToleransiTelat,ROUND((E136-JamMasuk)*1440,0),0))</f>
        <v/>
      </c>
      <c r="H136" s="18">
        <f>IF(OR(D136&lt;&gt;"H",F136=""),"",MAX(0,ROUND((JamPulang-F136)*1440,0)))</f>
        <v/>
      </c>
      <c r="I136" s="19">
        <f>IF(OR(E136="",F136=""),"",MAX(0,ROUND(MOD(F136-E136,1)*24-IstirahatMenit/60,2)))</f>
        <v/>
      </c>
      <c r="J136" s="16" t="n"/>
      <c r="K136" s="20">
        <f>IF(OR(J136&lt;&gt;"Y",F136=""),"",IF(D136="L",I136,MAX(0,ROUNDDOWN(ROUND((F136-JamPulang)*1440,0)/30,0)/2)))</f>
        <v/>
      </c>
      <c r="L136" s="8" t="n"/>
    </row>
    <row r="137">
      <c r="A137" s="15" t="n"/>
      <c r="B137" s="16" t="n"/>
      <c r="C137" s="17">
        <f>IF(B137="","",IFERROR(INDEX(Karyawan!$C$5:$C$54,MATCH(B137,Karyawan!$B$5:$B$54,0)),"ID tidak ada"))</f>
        <v/>
      </c>
      <c r="D137" s="16" t="n"/>
      <c r="E137" s="11" t="n"/>
      <c r="F137" s="11" t="n"/>
      <c r="G137" s="18">
        <f>IF(OR(D137&lt;&gt;"H",E137=""),"",IF(ROUND((E137-JamMasuk)*1440,0)&gt;ToleransiTelat,ROUND((E137-JamMasuk)*1440,0),0))</f>
        <v/>
      </c>
      <c r="H137" s="18">
        <f>IF(OR(D137&lt;&gt;"H",F137=""),"",MAX(0,ROUND((JamPulang-F137)*1440,0)))</f>
        <v/>
      </c>
      <c r="I137" s="19">
        <f>IF(OR(E137="",F137=""),"",MAX(0,ROUND(MOD(F137-E137,1)*24-IstirahatMenit/60,2)))</f>
        <v/>
      </c>
      <c r="J137" s="16" t="n"/>
      <c r="K137" s="20">
        <f>IF(OR(J137&lt;&gt;"Y",F137=""),"",IF(D137="L",I137,MAX(0,ROUNDDOWN(ROUND((F137-JamPulang)*1440,0)/30,0)/2)))</f>
        <v/>
      </c>
      <c r="L137" s="8" t="n"/>
    </row>
    <row r="138">
      <c r="A138" s="15" t="n"/>
      <c r="B138" s="16" t="n"/>
      <c r="C138" s="17">
        <f>IF(B138="","",IFERROR(INDEX(Karyawan!$C$5:$C$54,MATCH(B138,Karyawan!$B$5:$B$54,0)),"ID tidak ada"))</f>
        <v/>
      </c>
      <c r="D138" s="16" t="n"/>
      <c r="E138" s="11" t="n"/>
      <c r="F138" s="11" t="n"/>
      <c r="G138" s="18">
        <f>IF(OR(D138&lt;&gt;"H",E138=""),"",IF(ROUND((E138-JamMasuk)*1440,0)&gt;ToleransiTelat,ROUND((E138-JamMasuk)*1440,0),0))</f>
        <v/>
      </c>
      <c r="H138" s="18">
        <f>IF(OR(D138&lt;&gt;"H",F138=""),"",MAX(0,ROUND((JamPulang-F138)*1440,0)))</f>
        <v/>
      </c>
      <c r="I138" s="19">
        <f>IF(OR(E138="",F138=""),"",MAX(0,ROUND(MOD(F138-E138,1)*24-IstirahatMenit/60,2)))</f>
        <v/>
      </c>
      <c r="J138" s="16" t="n"/>
      <c r="K138" s="20">
        <f>IF(OR(J138&lt;&gt;"Y",F138=""),"",IF(D138="L",I138,MAX(0,ROUNDDOWN(ROUND((F138-JamPulang)*1440,0)/30,0)/2)))</f>
        <v/>
      </c>
      <c r="L138" s="8" t="n"/>
    </row>
    <row r="139">
      <c r="A139" s="15" t="n"/>
      <c r="B139" s="16" t="n"/>
      <c r="C139" s="17">
        <f>IF(B139="","",IFERROR(INDEX(Karyawan!$C$5:$C$54,MATCH(B139,Karyawan!$B$5:$B$54,0)),"ID tidak ada"))</f>
        <v/>
      </c>
      <c r="D139" s="16" t="n"/>
      <c r="E139" s="11" t="n"/>
      <c r="F139" s="11" t="n"/>
      <c r="G139" s="18">
        <f>IF(OR(D139&lt;&gt;"H",E139=""),"",IF(ROUND((E139-JamMasuk)*1440,0)&gt;ToleransiTelat,ROUND((E139-JamMasuk)*1440,0),0))</f>
        <v/>
      </c>
      <c r="H139" s="18">
        <f>IF(OR(D139&lt;&gt;"H",F139=""),"",MAX(0,ROUND((JamPulang-F139)*1440,0)))</f>
        <v/>
      </c>
      <c r="I139" s="19">
        <f>IF(OR(E139="",F139=""),"",MAX(0,ROUND(MOD(F139-E139,1)*24-IstirahatMenit/60,2)))</f>
        <v/>
      </c>
      <c r="J139" s="16" t="n"/>
      <c r="K139" s="20">
        <f>IF(OR(J139&lt;&gt;"Y",F139=""),"",IF(D139="L",I139,MAX(0,ROUNDDOWN(ROUND((F139-JamPulang)*1440,0)/30,0)/2)))</f>
        <v/>
      </c>
      <c r="L139" s="8" t="n"/>
    </row>
    <row r="140">
      <c r="A140" s="15" t="n"/>
      <c r="B140" s="16" t="n"/>
      <c r="C140" s="17">
        <f>IF(B140="","",IFERROR(INDEX(Karyawan!$C$5:$C$54,MATCH(B140,Karyawan!$B$5:$B$54,0)),"ID tidak ada"))</f>
        <v/>
      </c>
      <c r="D140" s="16" t="n"/>
      <c r="E140" s="11" t="n"/>
      <c r="F140" s="11" t="n"/>
      <c r="G140" s="18">
        <f>IF(OR(D140&lt;&gt;"H",E140=""),"",IF(ROUND((E140-JamMasuk)*1440,0)&gt;ToleransiTelat,ROUND((E140-JamMasuk)*1440,0),0))</f>
        <v/>
      </c>
      <c r="H140" s="18">
        <f>IF(OR(D140&lt;&gt;"H",F140=""),"",MAX(0,ROUND((JamPulang-F140)*1440,0)))</f>
        <v/>
      </c>
      <c r="I140" s="19">
        <f>IF(OR(E140="",F140=""),"",MAX(0,ROUND(MOD(F140-E140,1)*24-IstirahatMenit/60,2)))</f>
        <v/>
      </c>
      <c r="J140" s="16" t="n"/>
      <c r="K140" s="20">
        <f>IF(OR(J140&lt;&gt;"Y",F140=""),"",IF(D140="L",I140,MAX(0,ROUNDDOWN(ROUND((F140-JamPulang)*1440,0)/30,0)/2)))</f>
        <v/>
      </c>
      <c r="L140" s="8" t="n"/>
    </row>
    <row r="141">
      <c r="A141" s="15" t="n"/>
      <c r="B141" s="16" t="n"/>
      <c r="C141" s="17">
        <f>IF(B141="","",IFERROR(INDEX(Karyawan!$C$5:$C$54,MATCH(B141,Karyawan!$B$5:$B$54,0)),"ID tidak ada"))</f>
        <v/>
      </c>
      <c r="D141" s="16" t="n"/>
      <c r="E141" s="11" t="n"/>
      <c r="F141" s="11" t="n"/>
      <c r="G141" s="18">
        <f>IF(OR(D141&lt;&gt;"H",E141=""),"",IF(ROUND((E141-JamMasuk)*1440,0)&gt;ToleransiTelat,ROUND((E141-JamMasuk)*1440,0),0))</f>
        <v/>
      </c>
      <c r="H141" s="18">
        <f>IF(OR(D141&lt;&gt;"H",F141=""),"",MAX(0,ROUND((JamPulang-F141)*1440,0)))</f>
        <v/>
      </c>
      <c r="I141" s="19">
        <f>IF(OR(E141="",F141=""),"",MAX(0,ROUND(MOD(F141-E141,1)*24-IstirahatMenit/60,2)))</f>
        <v/>
      </c>
      <c r="J141" s="16" t="n"/>
      <c r="K141" s="20">
        <f>IF(OR(J141&lt;&gt;"Y",F141=""),"",IF(D141="L",I141,MAX(0,ROUNDDOWN(ROUND((F141-JamPulang)*1440,0)/30,0)/2)))</f>
        <v/>
      </c>
      <c r="L141" s="8" t="n"/>
    </row>
    <row r="142">
      <c r="A142" s="15" t="n"/>
      <c r="B142" s="16" t="n"/>
      <c r="C142" s="17">
        <f>IF(B142="","",IFERROR(INDEX(Karyawan!$C$5:$C$54,MATCH(B142,Karyawan!$B$5:$B$54,0)),"ID tidak ada"))</f>
        <v/>
      </c>
      <c r="D142" s="16" t="n"/>
      <c r="E142" s="11" t="n"/>
      <c r="F142" s="11" t="n"/>
      <c r="G142" s="18">
        <f>IF(OR(D142&lt;&gt;"H",E142=""),"",IF(ROUND((E142-JamMasuk)*1440,0)&gt;ToleransiTelat,ROUND((E142-JamMasuk)*1440,0),0))</f>
        <v/>
      </c>
      <c r="H142" s="18">
        <f>IF(OR(D142&lt;&gt;"H",F142=""),"",MAX(0,ROUND((JamPulang-F142)*1440,0)))</f>
        <v/>
      </c>
      <c r="I142" s="19">
        <f>IF(OR(E142="",F142=""),"",MAX(0,ROUND(MOD(F142-E142,1)*24-IstirahatMenit/60,2)))</f>
        <v/>
      </c>
      <c r="J142" s="16" t="n"/>
      <c r="K142" s="20">
        <f>IF(OR(J142&lt;&gt;"Y",F142=""),"",IF(D142="L",I142,MAX(0,ROUNDDOWN(ROUND((F142-JamPulang)*1440,0)/30,0)/2)))</f>
        <v/>
      </c>
      <c r="L142" s="8" t="n"/>
    </row>
    <row r="143">
      <c r="A143" s="15" t="n"/>
      <c r="B143" s="16" t="n"/>
      <c r="C143" s="17">
        <f>IF(B143="","",IFERROR(INDEX(Karyawan!$C$5:$C$54,MATCH(B143,Karyawan!$B$5:$B$54,0)),"ID tidak ada"))</f>
        <v/>
      </c>
      <c r="D143" s="16" t="n"/>
      <c r="E143" s="11" t="n"/>
      <c r="F143" s="11" t="n"/>
      <c r="G143" s="18">
        <f>IF(OR(D143&lt;&gt;"H",E143=""),"",IF(ROUND((E143-JamMasuk)*1440,0)&gt;ToleransiTelat,ROUND((E143-JamMasuk)*1440,0),0))</f>
        <v/>
      </c>
      <c r="H143" s="18">
        <f>IF(OR(D143&lt;&gt;"H",F143=""),"",MAX(0,ROUND((JamPulang-F143)*1440,0)))</f>
        <v/>
      </c>
      <c r="I143" s="19">
        <f>IF(OR(E143="",F143=""),"",MAX(0,ROUND(MOD(F143-E143,1)*24-IstirahatMenit/60,2)))</f>
        <v/>
      </c>
      <c r="J143" s="16" t="n"/>
      <c r="K143" s="20">
        <f>IF(OR(J143&lt;&gt;"Y",F143=""),"",IF(D143="L",I143,MAX(0,ROUNDDOWN(ROUND((F143-JamPulang)*1440,0)/30,0)/2)))</f>
        <v/>
      </c>
      <c r="L143" s="8" t="n"/>
    </row>
    <row r="144">
      <c r="A144" s="15" t="n"/>
      <c r="B144" s="16" t="n"/>
      <c r="C144" s="17">
        <f>IF(B144="","",IFERROR(INDEX(Karyawan!$C$5:$C$54,MATCH(B144,Karyawan!$B$5:$B$54,0)),"ID tidak ada"))</f>
        <v/>
      </c>
      <c r="D144" s="16" t="n"/>
      <c r="E144" s="11" t="n"/>
      <c r="F144" s="11" t="n"/>
      <c r="G144" s="18">
        <f>IF(OR(D144&lt;&gt;"H",E144=""),"",IF(ROUND((E144-JamMasuk)*1440,0)&gt;ToleransiTelat,ROUND((E144-JamMasuk)*1440,0),0))</f>
        <v/>
      </c>
      <c r="H144" s="18">
        <f>IF(OR(D144&lt;&gt;"H",F144=""),"",MAX(0,ROUND((JamPulang-F144)*1440,0)))</f>
        <v/>
      </c>
      <c r="I144" s="19">
        <f>IF(OR(E144="",F144=""),"",MAX(0,ROUND(MOD(F144-E144,1)*24-IstirahatMenit/60,2)))</f>
        <v/>
      </c>
      <c r="J144" s="16" t="n"/>
      <c r="K144" s="20">
        <f>IF(OR(J144&lt;&gt;"Y",F144=""),"",IF(D144="L",I144,MAX(0,ROUNDDOWN(ROUND((F144-JamPulang)*1440,0)/30,0)/2)))</f>
        <v/>
      </c>
      <c r="L144" s="8" t="n"/>
    </row>
    <row r="145">
      <c r="A145" s="15" t="n"/>
      <c r="B145" s="16" t="n"/>
      <c r="C145" s="17">
        <f>IF(B145="","",IFERROR(INDEX(Karyawan!$C$5:$C$54,MATCH(B145,Karyawan!$B$5:$B$54,0)),"ID tidak ada"))</f>
        <v/>
      </c>
      <c r="D145" s="16" t="n"/>
      <c r="E145" s="11" t="n"/>
      <c r="F145" s="11" t="n"/>
      <c r="G145" s="18">
        <f>IF(OR(D145&lt;&gt;"H",E145=""),"",IF(ROUND((E145-JamMasuk)*1440,0)&gt;ToleransiTelat,ROUND((E145-JamMasuk)*1440,0),0))</f>
        <v/>
      </c>
      <c r="H145" s="18">
        <f>IF(OR(D145&lt;&gt;"H",F145=""),"",MAX(0,ROUND((JamPulang-F145)*1440,0)))</f>
        <v/>
      </c>
      <c r="I145" s="19">
        <f>IF(OR(E145="",F145=""),"",MAX(0,ROUND(MOD(F145-E145,1)*24-IstirahatMenit/60,2)))</f>
        <v/>
      </c>
      <c r="J145" s="16" t="n"/>
      <c r="K145" s="20">
        <f>IF(OR(J145&lt;&gt;"Y",F145=""),"",IF(D145="L",I145,MAX(0,ROUNDDOWN(ROUND((F145-JamPulang)*1440,0)/30,0)/2)))</f>
        <v/>
      </c>
      <c r="L145" s="8" t="n"/>
    </row>
    <row r="146">
      <c r="A146" s="15" t="n"/>
      <c r="B146" s="16" t="n"/>
      <c r="C146" s="17">
        <f>IF(B146="","",IFERROR(INDEX(Karyawan!$C$5:$C$54,MATCH(B146,Karyawan!$B$5:$B$54,0)),"ID tidak ada"))</f>
        <v/>
      </c>
      <c r="D146" s="16" t="n"/>
      <c r="E146" s="11" t="n"/>
      <c r="F146" s="11" t="n"/>
      <c r="G146" s="18">
        <f>IF(OR(D146&lt;&gt;"H",E146=""),"",IF(ROUND((E146-JamMasuk)*1440,0)&gt;ToleransiTelat,ROUND((E146-JamMasuk)*1440,0),0))</f>
        <v/>
      </c>
      <c r="H146" s="18">
        <f>IF(OR(D146&lt;&gt;"H",F146=""),"",MAX(0,ROUND((JamPulang-F146)*1440,0)))</f>
        <v/>
      </c>
      <c r="I146" s="19">
        <f>IF(OR(E146="",F146=""),"",MAX(0,ROUND(MOD(F146-E146,1)*24-IstirahatMenit/60,2)))</f>
        <v/>
      </c>
      <c r="J146" s="16" t="n"/>
      <c r="K146" s="20">
        <f>IF(OR(J146&lt;&gt;"Y",F146=""),"",IF(D146="L",I146,MAX(0,ROUNDDOWN(ROUND((F146-JamPulang)*1440,0)/30,0)/2)))</f>
        <v/>
      </c>
      <c r="L146" s="8" t="n"/>
    </row>
    <row r="147">
      <c r="A147" s="15" t="n"/>
      <c r="B147" s="16" t="n"/>
      <c r="C147" s="17">
        <f>IF(B147="","",IFERROR(INDEX(Karyawan!$C$5:$C$54,MATCH(B147,Karyawan!$B$5:$B$54,0)),"ID tidak ada"))</f>
        <v/>
      </c>
      <c r="D147" s="16" t="n"/>
      <c r="E147" s="11" t="n"/>
      <c r="F147" s="11" t="n"/>
      <c r="G147" s="18">
        <f>IF(OR(D147&lt;&gt;"H",E147=""),"",IF(ROUND((E147-JamMasuk)*1440,0)&gt;ToleransiTelat,ROUND((E147-JamMasuk)*1440,0),0))</f>
        <v/>
      </c>
      <c r="H147" s="18">
        <f>IF(OR(D147&lt;&gt;"H",F147=""),"",MAX(0,ROUND((JamPulang-F147)*1440,0)))</f>
        <v/>
      </c>
      <c r="I147" s="19">
        <f>IF(OR(E147="",F147=""),"",MAX(0,ROUND(MOD(F147-E147,1)*24-IstirahatMenit/60,2)))</f>
        <v/>
      </c>
      <c r="J147" s="16" t="n"/>
      <c r="K147" s="20">
        <f>IF(OR(J147&lt;&gt;"Y",F147=""),"",IF(D147="L",I147,MAX(0,ROUNDDOWN(ROUND((F147-JamPulang)*1440,0)/30,0)/2)))</f>
        <v/>
      </c>
      <c r="L147" s="8" t="n"/>
    </row>
    <row r="148">
      <c r="A148" s="15" t="n"/>
      <c r="B148" s="16" t="n"/>
      <c r="C148" s="17">
        <f>IF(B148="","",IFERROR(INDEX(Karyawan!$C$5:$C$54,MATCH(B148,Karyawan!$B$5:$B$54,0)),"ID tidak ada"))</f>
        <v/>
      </c>
      <c r="D148" s="16" t="n"/>
      <c r="E148" s="11" t="n"/>
      <c r="F148" s="11" t="n"/>
      <c r="G148" s="18">
        <f>IF(OR(D148&lt;&gt;"H",E148=""),"",IF(ROUND((E148-JamMasuk)*1440,0)&gt;ToleransiTelat,ROUND((E148-JamMasuk)*1440,0),0))</f>
        <v/>
      </c>
      <c r="H148" s="18">
        <f>IF(OR(D148&lt;&gt;"H",F148=""),"",MAX(0,ROUND((JamPulang-F148)*1440,0)))</f>
        <v/>
      </c>
      <c r="I148" s="19">
        <f>IF(OR(E148="",F148=""),"",MAX(0,ROUND(MOD(F148-E148,1)*24-IstirahatMenit/60,2)))</f>
        <v/>
      </c>
      <c r="J148" s="16" t="n"/>
      <c r="K148" s="20">
        <f>IF(OR(J148&lt;&gt;"Y",F148=""),"",IF(D148="L",I148,MAX(0,ROUNDDOWN(ROUND((F148-JamPulang)*1440,0)/30,0)/2)))</f>
        <v/>
      </c>
      <c r="L148" s="8" t="n"/>
    </row>
    <row r="149">
      <c r="A149" s="15" t="n"/>
      <c r="B149" s="16" t="n"/>
      <c r="C149" s="17">
        <f>IF(B149="","",IFERROR(INDEX(Karyawan!$C$5:$C$54,MATCH(B149,Karyawan!$B$5:$B$54,0)),"ID tidak ada"))</f>
        <v/>
      </c>
      <c r="D149" s="16" t="n"/>
      <c r="E149" s="11" t="n"/>
      <c r="F149" s="11" t="n"/>
      <c r="G149" s="18">
        <f>IF(OR(D149&lt;&gt;"H",E149=""),"",IF(ROUND((E149-JamMasuk)*1440,0)&gt;ToleransiTelat,ROUND((E149-JamMasuk)*1440,0),0))</f>
        <v/>
      </c>
      <c r="H149" s="18">
        <f>IF(OR(D149&lt;&gt;"H",F149=""),"",MAX(0,ROUND((JamPulang-F149)*1440,0)))</f>
        <v/>
      </c>
      <c r="I149" s="19">
        <f>IF(OR(E149="",F149=""),"",MAX(0,ROUND(MOD(F149-E149,1)*24-IstirahatMenit/60,2)))</f>
        <v/>
      </c>
      <c r="J149" s="16" t="n"/>
      <c r="K149" s="20">
        <f>IF(OR(J149&lt;&gt;"Y",F149=""),"",IF(D149="L",I149,MAX(0,ROUNDDOWN(ROUND((F149-JamPulang)*1440,0)/30,0)/2)))</f>
        <v/>
      </c>
      <c r="L149" s="8" t="n"/>
    </row>
    <row r="150">
      <c r="A150" s="15" t="n"/>
      <c r="B150" s="16" t="n"/>
      <c r="C150" s="17">
        <f>IF(B150="","",IFERROR(INDEX(Karyawan!$C$5:$C$54,MATCH(B150,Karyawan!$B$5:$B$54,0)),"ID tidak ada"))</f>
        <v/>
      </c>
      <c r="D150" s="16" t="n"/>
      <c r="E150" s="11" t="n"/>
      <c r="F150" s="11" t="n"/>
      <c r="G150" s="18">
        <f>IF(OR(D150&lt;&gt;"H",E150=""),"",IF(ROUND((E150-JamMasuk)*1440,0)&gt;ToleransiTelat,ROUND((E150-JamMasuk)*1440,0),0))</f>
        <v/>
      </c>
      <c r="H150" s="18">
        <f>IF(OR(D150&lt;&gt;"H",F150=""),"",MAX(0,ROUND((JamPulang-F150)*1440,0)))</f>
        <v/>
      </c>
      <c r="I150" s="19">
        <f>IF(OR(E150="",F150=""),"",MAX(0,ROUND(MOD(F150-E150,1)*24-IstirahatMenit/60,2)))</f>
        <v/>
      </c>
      <c r="J150" s="16" t="n"/>
      <c r="K150" s="20">
        <f>IF(OR(J150&lt;&gt;"Y",F150=""),"",IF(D150="L",I150,MAX(0,ROUNDDOWN(ROUND((F150-JamPulang)*1440,0)/30,0)/2)))</f>
        <v/>
      </c>
      <c r="L150" s="8" t="n"/>
    </row>
    <row r="151">
      <c r="A151" s="15" t="n"/>
      <c r="B151" s="16" t="n"/>
      <c r="C151" s="17">
        <f>IF(B151="","",IFERROR(INDEX(Karyawan!$C$5:$C$54,MATCH(B151,Karyawan!$B$5:$B$54,0)),"ID tidak ada"))</f>
        <v/>
      </c>
      <c r="D151" s="16" t="n"/>
      <c r="E151" s="11" t="n"/>
      <c r="F151" s="11" t="n"/>
      <c r="G151" s="18">
        <f>IF(OR(D151&lt;&gt;"H",E151=""),"",IF(ROUND((E151-JamMasuk)*1440,0)&gt;ToleransiTelat,ROUND((E151-JamMasuk)*1440,0),0))</f>
        <v/>
      </c>
      <c r="H151" s="18">
        <f>IF(OR(D151&lt;&gt;"H",F151=""),"",MAX(0,ROUND((JamPulang-F151)*1440,0)))</f>
        <v/>
      </c>
      <c r="I151" s="19">
        <f>IF(OR(E151="",F151=""),"",MAX(0,ROUND(MOD(F151-E151,1)*24-IstirahatMenit/60,2)))</f>
        <v/>
      </c>
      <c r="J151" s="16" t="n"/>
      <c r="K151" s="20">
        <f>IF(OR(J151&lt;&gt;"Y",F151=""),"",IF(D151="L",I151,MAX(0,ROUNDDOWN(ROUND((F151-JamPulang)*1440,0)/30,0)/2)))</f>
        <v/>
      </c>
      <c r="L151" s="8" t="n"/>
    </row>
    <row r="152">
      <c r="A152" s="15" t="n"/>
      <c r="B152" s="16" t="n"/>
      <c r="C152" s="17">
        <f>IF(B152="","",IFERROR(INDEX(Karyawan!$C$5:$C$54,MATCH(B152,Karyawan!$B$5:$B$54,0)),"ID tidak ada"))</f>
        <v/>
      </c>
      <c r="D152" s="16" t="n"/>
      <c r="E152" s="11" t="n"/>
      <c r="F152" s="11" t="n"/>
      <c r="G152" s="18">
        <f>IF(OR(D152&lt;&gt;"H",E152=""),"",IF(ROUND((E152-JamMasuk)*1440,0)&gt;ToleransiTelat,ROUND((E152-JamMasuk)*1440,0),0))</f>
        <v/>
      </c>
      <c r="H152" s="18">
        <f>IF(OR(D152&lt;&gt;"H",F152=""),"",MAX(0,ROUND((JamPulang-F152)*1440,0)))</f>
        <v/>
      </c>
      <c r="I152" s="19">
        <f>IF(OR(E152="",F152=""),"",MAX(0,ROUND(MOD(F152-E152,1)*24-IstirahatMenit/60,2)))</f>
        <v/>
      </c>
      <c r="J152" s="16" t="n"/>
      <c r="K152" s="20">
        <f>IF(OR(J152&lt;&gt;"Y",F152=""),"",IF(D152="L",I152,MAX(0,ROUNDDOWN(ROUND((F152-JamPulang)*1440,0)/30,0)/2)))</f>
        <v/>
      </c>
      <c r="L152" s="8" t="n"/>
    </row>
    <row r="153">
      <c r="A153" s="15" t="n"/>
      <c r="B153" s="16" t="n"/>
      <c r="C153" s="17">
        <f>IF(B153="","",IFERROR(INDEX(Karyawan!$C$5:$C$54,MATCH(B153,Karyawan!$B$5:$B$54,0)),"ID tidak ada"))</f>
        <v/>
      </c>
      <c r="D153" s="16" t="n"/>
      <c r="E153" s="11" t="n"/>
      <c r="F153" s="11" t="n"/>
      <c r="G153" s="18">
        <f>IF(OR(D153&lt;&gt;"H",E153=""),"",IF(ROUND((E153-JamMasuk)*1440,0)&gt;ToleransiTelat,ROUND((E153-JamMasuk)*1440,0),0))</f>
        <v/>
      </c>
      <c r="H153" s="18">
        <f>IF(OR(D153&lt;&gt;"H",F153=""),"",MAX(0,ROUND((JamPulang-F153)*1440,0)))</f>
        <v/>
      </c>
      <c r="I153" s="19">
        <f>IF(OR(E153="",F153=""),"",MAX(0,ROUND(MOD(F153-E153,1)*24-IstirahatMenit/60,2)))</f>
        <v/>
      </c>
      <c r="J153" s="16" t="n"/>
      <c r="K153" s="20">
        <f>IF(OR(J153&lt;&gt;"Y",F153=""),"",IF(D153="L",I153,MAX(0,ROUNDDOWN(ROUND((F153-JamPulang)*1440,0)/30,0)/2)))</f>
        <v/>
      </c>
      <c r="L153" s="8" t="n"/>
    </row>
    <row r="154">
      <c r="A154" s="15" t="n"/>
      <c r="B154" s="16" t="n"/>
      <c r="C154" s="17">
        <f>IF(B154="","",IFERROR(INDEX(Karyawan!$C$5:$C$54,MATCH(B154,Karyawan!$B$5:$B$54,0)),"ID tidak ada"))</f>
        <v/>
      </c>
      <c r="D154" s="16" t="n"/>
      <c r="E154" s="11" t="n"/>
      <c r="F154" s="11" t="n"/>
      <c r="G154" s="18">
        <f>IF(OR(D154&lt;&gt;"H",E154=""),"",IF(ROUND((E154-JamMasuk)*1440,0)&gt;ToleransiTelat,ROUND((E154-JamMasuk)*1440,0),0))</f>
        <v/>
      </c>
      <c r="H154" s="18">
        <f>IF(OR(D154&lt;&gt;"H",F154=""),"",MAX(0,ROUND((JamPulang-F154)*1440,0)))</f>
        <v/>
      </c>
      <c r="I154" s="19">
        <f>IF(OR(E154="",F154=""),"",MAX(0,ROUND(MOD(F154-E154,1)*24-IstirahatMenit/60,2)))</f>
        <v/>
      </c>
      <c r="J154" s="16" t="n"/>
      <c r="K154" s="20">
        <f>IF(OR(J154&lt;&gt;"Y",F154=""),"",IF(D154="L",I154,MAX(0,ROUNDDOWN(ROUND((F154-JamPulang)*1440,0)/30,0)/2)))</f>
        <v/>
      </c>
      <c r="L154" s="8" t="n"/>
    </row>
    <row r="155">
      <c r="A155" s="15" t="n"/>
      <c r="B155" s="16" t="n"/>
      <c r="C155" s="17">
        <f>IF(B155="","",IFERROR(INDEX(Karyawan!$C$5:$C$54,MATCH(B155,Karyawan!$B$5:$B$54,0)),"ID tidak ada"))</f>
        <v/>
      </c>
      <c r="D155" s="16" t="n"/>
      <c r="E155" s="11" t="n"/>
      <c r="F155" s="11" t="n"/>
      <c r="G155" s="18">
        <f>IF(OR(D155&lt;&gt;"H",E155=""),"",IF(ROUND((E155-JamMasuk)*1440,0)&gt;ToleransiTelat,ROUND((E155-JamMasuk)*1440,0),0))</f>
        <v/>
      </c>
      <c r="H155" s="18">
        <f>IF(OR(D155&lt;&gt;"H",F155=""),"",MAX(0,ROUND((JamPulang-F155)*1440,0)))</f>
        <v/>
      </c>
      <c r="I155" s="19">
        <f>IF(OR(E155="",F155=""),"",MAX(0,ROUND(MOD(F155-E155,1)*24-IstirahatMenit/60,2)))</f>
        <v/>
      </c>
      <c r="J155" s="16" t="n"/>
      <c r="K155" s="20">
        <f>IF(OR(J155&lt;&gt;"Y",F155=""),"",IF(D155="L",I155,MAX(0,ROUNDDOWN(ROUND((F155-JamPulang)*1440,0)/30,0)/2)))</f>
        <v/>
      </c>
      <c r="L155" s="8" t="n"/>
    </row>
    <row r="156">
      <c r="A156" s="15" t="n"/>
      <c r="B156" s="16" t="n"/>
      <c r="C156" s="17">
        <f>IF(B156="","",IFERROR(INDEX(Karyawan!$C$5:$C$54,MATCH(B156,Karyawan!$B$5:$B$54,0)),"ID tidak ada"))</f>
        <v/>
      </c>
      <c r="D156" s="16" t="n"/>
      <c r="E156" s="11" t="n"/>
      <c r="F156" s="11" t="n"/>
      <c r="G156" s="18">
        <f>IF(OR(D156&lt;&gt;"H",E156=""),"",IF(ROUND((E156-JamMasuk)*1440,0)&gt;ToleransiTelat,ROUND((E156-JamMasuk)*1440,0),0))</f>
        <v/>
      </c>
      <c r="H156" s="18">
        <f>IF(OR(D156&lt;&gt;"H",F156=""),"",MAX(0,ROUND((JamPulang-F156)*1440,0)))</f>
        <v/>
      </c>
      <c r="I156" s="19">
        <f>IF(OR(E156="",F156=""),"",MAX(0,ROUND(MOD(F156-E156,1)*24-IstirahatMenit/60,2)))</f>
        <v/>
      </c>
      <c r="J156" s="16" t="n"/>
      <c r="K156" s="20">
        <f>IF(OR(J156&lt;&gt;"Y",F156=""),"",IF(D156="L",I156,MAX(0,ROUNDDOWN(ROUND((F156-JamPulang)*1440,0)/30,0)/2)))</f>
        <v/>
      </c>
      <c r="L156" s="8" t="n"/>
    </row>
    <row r="157">
      <c r="A157" s="15" t="n"/>
      <c r="B157" s="16" t="n"/>
      <c r="C157" s="17">
        <f>IF(B157="","",IFERROR(INDEX(Karyawan!$C$5:$C$54,MATCH(B157,Karyawan!$B$5:$B$54,0)),"ID tidak ada"))</f>
        <v/>
      </c>
      <c r="D157" s="16" t="n"/>
      <c r="E157" s="11" t="n"/>
      <c r="F157" s="11" t="n"/>
      <c r="G157" s="18">
        <f>IF(OR(D157&lt;&gt;"H",E157=""),"",IF(ROUND((E157-JamMasuk)*1440,0)&gt;ToleransiTelat,ROUND((E157-JamMasuk)*1440,0),0))</f>
        <v/>
      </c>
      <c r="H157" s="18">
        <f>IF(OR(D157&lt;&gt;"H",F157=""),"",MAX(0,ROUND((JamPulang-F157)*1440,0)))</f>
        <v/>
      </c>
      <c r="I157" s="19">
        <f>IF(OR(E157="",F157=""),"",MAX(0,ROUND(MOD(F157-E157,1)*24-IstirahatMenit/60,2)))</f>
        <v/>
      </c>
      <c r="J157" s="16" t="n"/>
      <c r="K157" s="20">
        <f>IF(OR(J157&lt;&gt;"Y",F157=""),"",IF(D157="L",I157,MAX(0,ROUNDDOWN(ROUND((F157-JamPulang)*1440,0)/30,0)/2)))</f>
        <v/>
      </c>
      <c r="L157" s="8" t="n"/>
    </row>
    <row r="158">
      <c r="A158" s="15" t="n"/>
      <c r="B158" s="16" t="n"/>
      <c r="C158" s="17">
        <f>IF(B158="","",IFERROR(INDEX(Karyawan!$C$5:$C$54,MATCH(B158,Karyawan!$B$5:$B$54,0)),"ID tidak ada"))</f>
        <v/>
      </c>
      <c r="D158" s="16" t="n"/>
      <c r="E158" s="11" t="n"/>
      <c r="F158" s="11" t="n"/>
      <c r="G158" s="18">
        <f>IF(OR(D158&lt;&gt;"H",E158=""),"",IF(ROUND((E158-JamMasuk)*1440,0)&gt;ToleransiTelat,ROUND((E158-JamMasuk)*1440,0),0))</f>
        <v/>
      </c>
      <c r="H158" s="18">
        <f>IF(OR(D158&lt;&gt;"H",F158=""),"",MAX(0,ROUND((JamPulang-F158)*1440,0)))</f>
        <v/>
      </c>
      <c r="I158" s="19">
        <f>IF(OR(E158="",F158=""),"",MAX(0,ROUND(MOD(F158-E158,1)*24-IstirahatMenit/60,2)))</f>
        <v/>
      </c>
      <c r="J158" s="16" t="n"/>
      <c r="K158" s="20">
        <f>IF(OR(J158&lt;&gt;"Y",F158=""),"",IF(D158="L",I158,MAX(0,ROUNDDOWN(ROUND((F158-JamPulang)*1440,0)/30,0)/2)))</f>
        <v/>
      </c>
      <c r="L158" s="8" t="n"/>
    </row>
    <row r="159">
      <c r="A159" s="15" t="n"/>
      <c r="B159" s="16" t="n"/>
      <c r="C159" s="17">
        <f>IF(B159="","",IFERROR(INDEX(Karyawan!$C$5:$C$54,MATCH(B159,Karyawan!$B$5:$B$54,0)),"ID tidak ada"))</f>
        <v/>
      </c>
      <c r="D159" s="16" t="n"/>
      <c r="E159" s="11" t="n"/>
      <c r="F159" s="11" t="n"/>
      <c r="G159" s="18">
        <f>IF(OR(D159&lt;&gt;"H",E159=""),"",IF(ROUND((E159-JamMasuk)*1440,0)&gt;ToleransiTelat,ROUND((E159-JamMasuk)*1440,0),0))</f>
        <v/>
      </c>
      <c r="H159" s="18">
        <f>IF(OR(D159&lt;&gt;"H",F159=""),"",MAX(0,ROUND((JamPulang-F159)*1440,0)))</f>
        <v/>
      </c>
      <c r="I159" s="19">
        <f>IF(OR(E159="",F159=""),"",MAX(0,ROUND(MOD(F159-E159,1)*24-IstirahatMenit/60,2)))</f>
        <v/>
      </c>
      <c r="J159" s="16" t="n"/>
      <c r="K159" s="20">
        <f>IF(OR(J159&lt;&gt;"Y",F159=""),"",IF(D159="L",I159,MAX(0,ROUNDDOWN(ROUND((F159-JamPulang)*1440,0)/30,0)/2)))</f>
        <v/>
      </c>
      <c r="L159" s="8" t="n"/>
    </row>
    <row r="160">
      <c r="A160" s="15" t="n"/>
      <c r="B160" s="16" t="n"/>
      <c r="C160" s="17">
        <f>IF(B160="","",IFERROR(INDEX(Karyawan!$C$5:$C$54,MATCH(B160,Karyawan!$B$5:$B$54,0)),"ID tidak ada"))</f>
        <v/>
      </c>
      <c r="D160" s="16" t="n"/>
      <c r="E160" s="11" t="n"/>
      <c r="F160" s="11" t="n"/>
      <c r="G160" s="18">
        <f>IF(OR(D160&lt;&gt;"H",E160=""),"",IF(ROUND((E160-JamMasuk)*1440,0)&gt;ToleransiTelat,ROUND((E160-JamMasuk)*1440,0),0))</f>
        <v/>
      </c>
      <c r="H160" s="18">
        <f>IF(OR(D160&lt;&gt;"H",F160=""),"",MAX(0,ROUND((JamPulang-F160)*1440,0)))</f>
        <v/>
      </c>
      <c r="I160" s="19">
        <f>IF(OR(E160="",F160=""),"",MAX(0,ROUND(MOD(F160-E160,1)*24-IstirahatMenit/60,2)))</f>
        <v/>
      </c>
      <c r="J160" s="16" t="n"/>
      <c r="K160" s="20">
        <f>IF(OR(J160&lt;&gt;"Y",F160=""),"",IF(D160="L",I160,MAX(0,ROUNDDOWN(ROUND((F160-JamPulang)*1440,0)/30,0)/2)))</f>
        <v/>
      </c>
      <c r="L160" s="8" t="n"/>
    </row>
    <row r="161">
      <c r="A161" s="15" t="n"/>
      <c r="B161" s="16" t="n"/>
      <c r="C161" s="17">
        <f>IF(B161="","",IFERROR(INDEX(Karyawan!$C$5:$C$54,MATCH(B161,Karyawan!$B$5:$B$54,0)),"ID tidak ada"))</f>
        <v/>
      </c>
      <c r="D161" s="16" t="n"/>
      <c r="E161" s="11" t="n"/>
      <c r="F161" s="11" t="n"/>
      <c r="G161" s="18">
        <f>IF(OR(D161&lt;&gt;"H",E161=""),"",IF(ROUND((E161-JamMasuk)*1440,0)&gt;ToleransiTelat,ROUND((E161-JamMasuk)*1440,0),0))</f>
        <v/>
      </c>
      <c r="H161" s="18">
        <f>IF(OR(D161&lt;&gt;"H",F161=""),"",MAX(0,ROUND((JamPulang-F161)*1440,0)))</f>
        <v/>
      </c>
      <c r="I161" s="19">
        <f>IF(OR(E161="",F161=""),"",MAX(0,ROUND(MOD(F161-E161,1)*24-IstirahatMenit/60,2)))</f>
        <v/>
      </c>
      <c r="J161" s="16" t="n"/>
      <c r="K161" s="20">
        <f>IF(OR(J161&lt;&gt;"Y",F161=""),"",IF(D161="L",I161,MAX(0,ROUNDDOWN(ROUND((F161-JamPulang)*1440,0)/30,0)/2)))</f>
        <v/>
      </c>
      <c r="L161" s="8" t="n"/>
    </row>
    <row r="162">
      <c r="A162" s="15" t="n"/>
      <c r="B162" s="16" t="n"/>
      <c r="C162" s="17">
        <f>IF(B162="","",IFERROR(INDEX(Karyawan!$C$5:$C$54,MATCH(B162,Karyawan!$B$5:$B$54,0)),"ID tidak ada"))</f>
        <v/>
      </c>
      <c r="D162" s="16" t="n"/>
      <c r="E162" s="11" t="n"/>
      <c r="F162" s="11" t="n"/>
      <c r="G162" s="18">
        <f>IF(OR(D162&lt;&gt;"H",E162=""),"",IF(ROUND((E162-JamMasuk)*1440,0)&gt;ToleransiTelat,ROUND((E162-JamMasuk)*1440,0),0))</f>
        <v/>
      </c>
      <c r="H162" s="18">
        <f>IF(OR(D162&lt;&gt;"H",F162=""),"",MAX(0,ROUND((JamPulang-F162)*1440,0)))</f>
        <v/>
      </c>
      <c r="I162" s="19">
        <f>IF(OR(E162="",F162=""),"",MAX(0,ROUND(MOD(F162-E162,1)*24-IstirahatMenit/60,2)))</f>
        <v/>
      </c>
      <c r="J162" s="16" t="n"/>
      <c r="K162" s="20">
        <f>IF(OR(J162&lt;&gt;"Y",F162=""),"",IF(D162="L",I162,MAX(0,ROUNDDOWN(ROUND((F162-JamPulang)*1440,0)/30,0)/2)))</f>
        <v/>
      </c>
      <c r="L162" s="8" t="n"/>
    </row>
    <row r="163">
      <c r="A163" s="15" t="n"/>
      <c r="B163" s="16" t="n"/>
      <c r="C163" s="17">
        <f>IF(B163="","",IFERROR(INDEX(Karyawan!$C$5:$C$54,MATCH(B163,Karyawan!$B$5:$B$54,0)),"ID tidak ada"))</f>
        <v/>
      </c>
      <c r="D163" s="16" t="n"/>
      <c r="E163" s="11" t="n"/>
      <c r="F163" s="11" t="n"/>
      <c r="G163" s="18">
        <f>IF(OR(D163&lt;&gt;"H",E163=""),"",IF(ROUND((E163-JamMasuk)*1440,0)&gt;ToleransiTelat,ROUND((E163-JamMasuk)*1440,0),0))</f>
        <v/>
      </c>
      <c r="H163" s="18">
        <f>IF(OR(D163&lt;&gt;"H",F163=""),"",MAX(0,ROUND((JamPulang-F163)*1440,0)))</f>
        <v/>
      </c>
      <c r="I163" s="19">
        <f>IF(OR(E163="",F163=""),"",MAX(0,ROUND(MOD(F163-E163,1)*24-IstirahatMenit/60,2)))</f>
        <v/>
      </c>
      <c r="J163" s="16" t="n"/>
      <c r="K163" s="20">
        <f>IF(OR(J163&lt;&gt;"Y",F163=""),"",IF(D163="L",I163,MAX(0,ROUNDDOWN(ROUND((F163-JamPulang)*1440,0)/30,0)/2)))</f>
        <v/>
      </c>
      <c r="L163" s="8" t="n"/>
    </row>
    <row r="164">
      <c r="A164" s="15" t="n"/>
      <c r="B164" s="16" t="n"/>
      <c r="C164" s="17">
        <f>IF(B164="","",IFERROR(INDEX(Karyawan!$C$5:$C$54,MATCH(B164,Karyawan!$B$5:$B$54,0)),"ID tidak ada"))</f>
        <v/>
      </c>
      <c r="D164" s="16" t="n"/>
      <c r="E164" s="11" t="n"/>
      <c r="F164" s="11" t="n"/>
      <c r="G164" s="18">
        <f>IF(OR(D164&lt;&gt;"H",E164=""),"",IF(ROUND((E164-JamMasuk)*1440,0)&gt;ToleransiTelat,ROUND((E164-JamMasuk)*1440,0),0))</f>
        <v/>
      </c>
      <c r="H164" s="18">
        <f>IF(OR(D164&lt;&gt;"H",F164=""),"",MAX(0,ROUND((JamPulang-F164)*1440,0)))</f>
        <v/>
      </c>
      <c r="I164" s="19">
        <f>IF(OR(E164="",F164=""),"",MAX(0,ROUND(MOD(F164-E164,1)*24-IstirahatMenit/60,2)))</f>
        <v/>
      </c>
      <c r="J164" s="16" t="n"/>
      <c r="K164" s="20">
        <f>IF(OR(J164&lt;&gt;"Y",F164=""),"",IF(D164="L",I164,MAX(0,ROUNDDOWN(ROUND((F164-JamPulang)*1440,0)/30,0)/2)))</f>
        <v/>
      </c>
      <c r="L164" s="8" t="n"/>
    </row>
    <row r="165">
      <c r="A165" s="15" t="n"/>
      <c r="B165" s="16" t="n"/>
      <c r="C165" s="17">
        <f>IF(B165="","",IFERROR(INDEX(Karyawan!$C$5:$C$54,MATCH(B165,Karyawan!$B$5:$B$54,0)),"ID tidak ada"))</f>
        <v/>
      </c>
      <c r="D165" s="16" t="n"/>
      <c r="E165" s="11" t="n"/>
      <c r="F165" s="11" t="n"/>
      <c r="G165" s="18">
        <f>IF(OR(D165&lt;&gt;"H",E165=""),"",IF(ROUND((E165-JamMasuk)*1440,0)&gt;ToleransiTelat,ROUND((E165-JamMasuk)*1440,0),0))</f>
        <v/>
      </c>
      <c r="H165" s="18">
        <f>IF(OR(D165&lt;&gt;"H",F165=""),"",MAX(0,ROUND((JamPulang-F165)*1440,0)))</f>
        <v/>
      </c>
      <c r="I165" s="19">
        <f>IF(OR(E165="",F165=""),"",MAX(0,ROUND(MOD(F165-E165,1)*24-IstirahatMenit/60,2)))</f>
        <v/>
      </c>
      <c r="J165" s="16" t="n"/>
      <c r="K165" s="20">
        <f>IF(OR(J165&lt;&gt;"Y",F165=""),"",IF(D165="L",I165,MAX(0,ROUNDDOWN(ROUND((F165-JamPulang)*1440,0)/30,0)/2)))</f>
        <v/>
      </c>
      <c r="L165" s="8" t="n"/>
    </row>
    <row r="166">
      <c r="A166" s="15" t="n"/>
      <c r="B166" s="16" t="n"/>
      <c r="C166" s="17">
        <f>IF(B166="","",IFERROR(INDEX(Karyawan!$C$5:$C$54,MATCH(B166,Karyawan!$B$5:$B$54,0)),"ID tidak ada"))</f>
        <v/>
      </c>
      <c r="D166" s="16" t="n"/>
      <c r="E166" s="11" t="n"/>
      <c r="F166" s="11" t="n"/>
      <c r="G166" s="18">
        <f>IF(OR(D166&lt;&gt;"H",E166=""),"",IF(ROUND((E166-JamMasuk)*1440,0)&gt;ToleransiTelat,ROUND((E166-JamMasuk)*1440,0),0))</f>
        <v/>
      </c>
      <c r="H166" s="18">
        <f>IF(OR(D166&lt;&gt;"H",F166=""),"",MAX(0,ROUND((JamPulang-F166)*1440,0)))</f>
        <v/>
      </c>
      <c r="I166" s="19">
        <f>IF(OR(E166="",F166=""),"",MAX(0,ROUND(MOD(F166-E166,1)*24-IstirahatMenit/60,2)))</f>
        <v/>
      </c>
      <c r="J166" s="16" t="n"/>
      <c r="K166" s="20">
        <f>IF(OR(J166&lt;&gt;"Y",F166=""),"",IF(D166="L",I166,MAX(0,ROUNDDOWN(ROUND((F166-JamPulang)*1440,0)/30,0)/2)))</f>
        <v/>
      </c>
      <c r="L166" s="8" t="n"/>
    </row>
    <row r="167">
      <c r="A167" s="15" t="n"/>
      <c r="B167" s="16" t="n"/>
      <c r="C167" s="17">
        <f>IF(B167="","",IFERROR(INDEX(Karyawan!$C$5:$C$54,MATCH(B167,Karyawan!$B$5:$B$54,0)),"ID tidak ada"))</f>
        <v/>
      </c>
      <c r="D167" s="16" t="n"/>
      <c r="E167" s="11" t="n"/>
      <c r="F167" s="11" t="n"/>
      <c r="G167" s="18">
        <f>IF(OR(D167&lt;&gt;"H",E167=""),"",IF(ROUND((E167-JamMasuk)*1440,0)&gt;ToleransiTelat,ROUND((E167-JamMasuk)*1440,0),0))</f>
        <v/>
      </c>
      <c r="H167" s="18">
        <f>IF(OR(D167&lt;&gt;"H",F167=""),"",MAX(0,ROUND((JamPulang-F167)*1440,0)))</f>
        <v/>
      </c>
      <c r="I167" s="19">
        <f>IF(OR(E167="",F167=""),"",MAX(0,ROUND(MOD(F167-E167,1)*24-IstirahatMenit/60,2)))</f>
        <v/>
      </c>
      <c r="J167" s="16" t="n"/>
      <c r="K167" s="20">
        <f>IF(OR(J167&lt;&gt;"Y",F167=""),"",IF(D167="L",I167,MAX(0,ROUNDDOWN(ROUND((F167-JamPulang)*1440,0)/30,0)/2)))</f>
        <v/>
      </c>
      <c r="L167" s="8" t="n"/>
    </row>
    <row r="168">
      <c r="A168" s="15" t="n"/>
      <c r="B168" s="16" t="n"/>
      <c r="C168" s="17">
        <f>IF(B168="","",IFERROR(INDEX(Karyawan!$C$5:$C$54,MATCH(B168,Karyawan!$B$5:$B$54,0)),"ID tidak ada"))</f>
        <v/>
      </c>
      <c r="D168" s="16" t="n"/>
      <c r="E168" s="11" t="n"/>
      <c r="F168" s="11" t="n"/>
      <c r="G168" s="18">
        <f>IF(OR(D168&lt;&gt;"H",E168=""),"",IF(ROUND((E168-JamMasuk)*1440,0)&gt;ToleransiTelat,ROUND((E168-JamMasuk)*1440,0),0))</f>
        <v/>
      </c>
      <c r="H168" s="18">
        <f>IF(OR(D168&lt;&gt;"H",F168=""),"",MAX(0,ROUND((JamPulang-F168)*1440,0)))</f>
        <v/>
      </c>
      <c r="I168" s="19">
        <f>IF(OR(E168="",F168=""),"",MAX(0,ROUND(MOD(F168-E168,1)*24-IstirahatMenit/60,2)))</f>
        <v/>
      </c>
      <c r="J168" s="16" t="n"/>
      <c r="K168" s="20">
        <f>IF(OR(J168&lt;&gt;"Y",F168=""),"",IF(D168="L",I168,MAX(0,ROUNDDOWN(ROUND((F168-JamPulang)*1440,0)/30,0)/2)))</f>
        <v/>
      </c>
      <c r="L168" s="8" t="n"/>
    </row>
    <row r="169">
      <c r="A169" s="15" t="n"/>
      <c r="B169" s="16" t="n"/>
      <c r="C169" s="17">
        <f>IF(B169="","",IFERROR(INDEX(Karyawan!$C$5:$C$54,MATCH(B169,Karyawan!$B$5:$B$54,0)),"ID tidak ada"))</f>
        <v/>
      </c>
      <c r="D169" s="16" t="n"/>
      <c r="E169" s="11" t="n"/>
      <c r="F169" s="11" t="n"/>
      <c r="G169" s="18">
        <f>IF(OR(D169&lt;&gt;"H",E169=""),"",IF(ROUND((E169-JamMasuk)*1440,0)&gt;ToleransiTelat,ROUND((E169-JamMasuk)*1440,0),0))</f>
        <v/>
      </c>
      <c r="H169" s="18">
        <f>IF(OR(D169&lt;&gt;"H",F169=""),"",MAX(0,ROUND((JamPulang-F169)*1440,0)))</f>
        <v/>
      </c>
      <c r="I169" s="19">
        <f>IF(OR(E169="",F169=""),"",MAX(0,ROUND(MOD(F169-E169,1)*24-IstirahatMenit/60,2)))</f>
        <v/>
      </c>
      <c r="J169" s="16" t="n"/>
      <c r="K169" s="20">
        <f>IF(OR(J169&lt;&gt;"Y",F169=""),"",IF(D169="L",I169,MAX(0,ROUNDDOWN(ROUND((F169-JamPulang)*1440,0)/30,0)/2)))</f>
        <v/>
      </c>
      <c r="L169" s="8" t="n"/>
    </row>
    <row r="170">
      <c r="A170" s="15" t="n"/>
      <c r="B170" s="16" t="n"/>
      <c r="C170" s="17">
        <f>IF(B170="","",IFERROR(INDEX(Karyawan!$C$5:$C$54,MATCH(B170,Karyawan!$B$5:$B$54,0)),"ID tidak ada"))</f>
        <v/>
      </c>
      <c r="D170" s="16" t="n"/>
      <c r="E170" s="11" t="n"/>
      <c r="F170" s="11" t="n"/>
      <c r="G170" s="18">
        <f>IF(OR(D170&lt;&gt;"H",E170=""),"",IF(ROUND((E170-JamMasuk)*1440,0)&gt;ToleransiTelat,ROUND((E170-JamMasuk)*1440,0),0))</f>
        <v/>
      </c>
      <c r="H170" s="18">
        <f>IF(OR(D170&lt;&gt;"H",F170=""),"",MAX(0,ROUND((JamPulang-F170)*1440,0)))</f>
        <v/>
      </c>
      <c r="I170" s="19">
        <f>IF(OR(E170="",F170=""),"",MAX(0,ROUND(MOD(F170-E170,1)*24-IstirahatMenit/60,2)))</f>
        <v/>
      </c>
      <c r="J170" s="16" t="n"/>
      <c r="K170" s="20">
        <f>IF(OR(J170&lt;&gt;"Y",F170=""),"",IF(D170="L",I170,MAX(0,ROUNDDOWN(ROUND((F170-JamPulang)*1440,0)/30,0)/2)))</f>
        <v/>
      </c>
      <c r="L170" s="8" t="n"/>
    </row>
    <row r="171">
      <c r="A171" s="15" t="n"/>
      <c r="B171" s="16" t="n"/>
      <c r="C171" s="17">
        <f>IF(B171="","",IFERROR(INDEX(Karyawan!$C$5:$C$54,MATCH(B171,Karyawan!$B$5:$B$54,0)),"ID tidak ada"))</f>
        <v/>
      </c>
      <c r="D171" s="16" t="n"/>
      <c r="E171" s="11" t="n"/>
      <c r="F171" s="11" t="n"/>
      <c r="G171" s="18">
        <f>IF(OR(D171&lt;&gt;"H",E171=""),"",IF(ROUND((E171-JamMasuk)*1440,0)&gt;ToleransiTelat,ROUND((E171-JamMasuk)*1440,0),0))</f>
        <v/>
      </c>
      <c r="H171" s="18">
        <f>IF(OR(D171&lt;&gt;"H",F171=""),"",MAX(0,ROUND((JamPulang-F171)*1440,0)))</f>
        <v/>
      </c>
      <c r="I171" s="19">
        <f>IF(OR(E171="",F171=""),"",MAX(0,ROUND(MOD(F171-E171,1)*24-IstirahatMenit/60,2)))</f>
        <v/>
      </c>
      <c r="J171" s="16" t="n"/>
      <c r="K171" s="20">
        <f>IF(OR(J171&lt;&gt;"Y",F171=""),"",IF(D171="L",I171,MAX(0,ROUNDDOWN(ROUND((F171-JamPulang)*1440,0)/30,0)/2)))</f>
        <v/>
      </c>
      <c r="L171" s="8" t="n"/>
    </row>
    <row r="172">
      <c r="A172" s="15" t="n"/>
      <c r="B172" s="16" t="n"/>
      <c r="C172" s="17">
        <f>IF(B172="","",IFERROR(INDEX(Karyawan!$C$5:$C$54,MATCH(B172,Karyawan!$B$5:$B$54,0)),"ID tidak ada"))</f>
        <v/>
      </c>
      <c r="D172" s="16" t="n"/>
      <c r="E172" s="11" t="n"/>
      <c r="F172" s="11" t="n"/>
      <c r="G172" s="18">
        <f>IF(OR(D172&lt;&gt;"H",E172=""),"",IF(ROUND((E172-JamMasuk)*1440,0)&gt;ToleransiTelat,ROUND((E172-JamMasuk)*1440,0),0))</f>
        <v/>
      </c>
      <c r="H172" s="18">
        <f>IF(OR(D172&lt;&gt;"H",F172=""),"",MAX(0,ROUND((JamPulang-F172)*1440,0)))</f>
        <v/>
      </c>
      <c r="I172" s="19">
        <f>IF(OR(E172="",F172=""),"",MAX(0,ROUND(MOD(F172-E172,1)*24-IstirahatMenit/60,2)))</f>
        <v/>
      </c>
      <c r="J172" s="16" t="n"/>
      <c r="K172" s="20">
        <f>IF(OR(J172&lt;&gt;"Y",F172=""),"",IF(D172="L",I172,MAX(0,ROUNDDOWN(ROUND((F172-JamPulang)*1440,0)/30,0)/2)))</f>
        <v/>
      </c>
      <c r="L172" s="8" t="n"/>
    </row>
    <row r="173">
      <c r="A173" s="15" t="n"/>
      <c r="B173" s="16" t="n"/>
      <c r="C173" s="17">
        <f>IF(B173="","",IFERROR(INDEX(Karyawan!$C$5:$C$54,MATCH(B173,Karyawan!$B$5:$B$54,0)),"ID tidak ada"))</f>
        <v/>
      </c>
      <c r="D173" s="16" t="n"/>
      <c r="E173" s="11" t="n"/>
      <c r="F173" s="11" t="n"/>
      <c r="G173" s="18">
        <f>IF(OR(D173&lt;&gt;"H",E173=""),"",IF(ROUND((E173-JamMasuk)*1440,0)&gt;ToleransiTelat,ROUND((E173-JamMasuk)*1440,0),0))</f>
        <v/>
      </c>
      <c r="H173" s="18">
        <f>IF(OR(D173&lt;&gt;"H",F173=""),"",MAX(0,ROUND((JamPulang-F173)*1440,0)))</f>
        <v/>
      </c>
      <c r="I173" s="19">
        <f>IF(OR(E173="",F173=""),"",MAX(0,ROUND(MOD(F173-E173,1)*24-IstirahatMenit/60,2)))</f>
        <v/>
      </c>
      <c r="J173" s="16" t="n"/>
      <c r="K173" s="20">
        <f>IF(OR(J173&lt;&gt;"Y",F173=""),"",IF(D173="L",I173,MAX(0,ROUNDDOWN(ROUND((F173-JamPulang)*1440,0)/30,0)/2)))</f>
        <v/>
      </c>
      <c r="L173" s="8" t="n"/>
    </row>
    <row r="174">
      <c r="A174" s="15" t="n"/>
      <c r="B174" s="16" t="n"/>
      <c r="C174" s="17">
        <f>IF(B174="","",IFERROR(INDEX(Karyawan!$C$5:$C$54,MATCH(B174,Karyawan!$B$5:$B$54,0)),"ID tidak ada"))</f>
        <v/>
      </c>
      <c r="D174" s="16" t="n"/>
      <c r="E174" s="11" t="n"/>
      <c r="F174" s="11" t="n"/>
      <c r="G174" s="18">
        <f>IF(OR(D174&lt;&gt;"H",E174=""),"",IF(ROUND((E174-JamMasuk)*1440,0)&gt;ToleransiTelat,ROUND((E174-JamMasuk)*1440,0),0))</f>
        <v/>
      </c>
      <c r="H174" s="18">
        <f>IF(OR(D174&lt;&gt;"H",F174=""),"",MAX(0,ROUND((JamPulang-F174)*1440,0)))</f>
        <v/>
      </c>
      <c r="I174" s="19">
        <f>IF(OR(E174="",F174=""),"",MAX(0,ROUND(MOD(F174-E174,1)*24-IstirahatMenit/60,2)))</f>
        <v/>
      </c>
      <c r="J174" s="16" t="n"/>
      <c r="K174" s="20">
        <f>IF(OR(J174&lt;&gt;"Y",F174=""),"",IF(D174="L",I174,MAX(0,ROUNDDOWN(ROUND((F174-JamPulang)*1440,0)/30,0)/2)))</f>
        <v/>
      </c>
      <c r="L174" s="8" t="n"/>
    </row>
    <row r="175">
      <c r="A175" s="15" t="n"/>
      <c r="B175" s="16" t="n"/>
      <c r="C175" s="17">
        <f>IF(B175="","",IFERROR(INDEX(Karyawan!$C$5:$C$54,MATCH(B175,Karyawan!$B$5:$B$54,0)),"ID tidak ada"))</f>
        <v/>
      </c>
      <c r="D175" s="16" t="n"/>
      <c r="E175" s="11" t="n"/>
      <c r="F175" s="11" t="n"/>
      <c r="G175" s="18">
        <f>IF(OR(D175&lt;&gt;"H",E175=""),"",IF(ROUND((E175-JamMasuk)*1440,0)&gt;ToleransiTelat,ROUND((E175-JamMasuk)*1440,0),0))</f>
        <v/>
      </c>
      <c r="H175" s="18">
        <f>IF(OR(D175&lt;&gt;"H",F175=""),"",MAX(0,ROUND((JamPulang-F175)*1440,0)))</f>
        <v/>
      </c>
      <c r="I175" s="19">
        <f>IF(OR(E175="",F175=""),"",MAX(0,ROUND(MOD(F175-E175,1)*24-IstirahatMenit/60,2)))</f>
        <v/>
      </c>
      <c r="J175" s="16" t="n"/>
      <c r="K175" s="20">
        <f>IF(OR(J175&lt;&gt;"Y",F175=""),"",IF(D175="L",I175,MAX(0,ROUNDDOWN(ROUND((F175-JamPulang)*1440,0)/30,0)/2)))</f>
        <v/>
      </c>
      <c r="L175" s="8" t="n"/>
    </row>
    <row r="176">
      <c r="A176" s="15" t="n"/>
      <c r="B176" s="16" t="n"/>
      <c r="C176" s="17">
        <f>IF(B176="","",IFERROR(INDEX(Karyawan!$C$5:$C$54,MATCH(B176,Karyawan!$B$5:$B$54,0)),"ID tidak ada"))</f>
        <v/>
      </c>
      <c r="D176" s="16" t="n"/>
      <c r="E176" s="11" t="n"/>
      <c r="F176" s="11" t="n"/>
      <c r="G176" s="18">
        <f>IF(OR(D176&lt;&gt;"H",E176=""),"",IF(ROUND((E176-JamMasuk)*1440,0)&gt;ToleransiTelat,ROUND((E176-JamMasuk)*1440,0),0))</f>
        <v/>
      </c>
      <c r="H176" s="18">
        <f>IF(OR(D176&lt;&gt;"H",F176=""),"",MAX(0,ROUND((JamPulang-F176)*1440,0)))</f>
        <v/>
      </c>
      <c r="I176" s="19">
        <f>IF(OR(E176="",F176=""),"",MAX(0,ROUND(MOD(F176-E176,1)*24-IstirahatMenit/60,2)))</f>
        <v/>
      </c>
      <c r="J176" s="16" t="n"/>
      <c r="K176" s="20">
        <f>IF(OR(J176&lt;&gt;"Y",F176=""),"",IF(D176="L",I176,MAX(0,ROUNDDOWN(ROUND((F176-JamPulang)*1440,0)/30,0)/2)))</f>
        <v/>
      </c>
      <c r="L176" s="8" t="n"/>
    </row>
    <row r="177">
      <c r="A177" s="15" t="n"/>
      <c r="B177" s="16" t="n"/>
      <c r="C177" s="17">
        <f>IF(B177="","",IFERROR(INDEX(Karyawan!$C$5:$C$54,MATCH(B177,Karyawan!$B$5:$B$54,0)),"ID tidak ada"))</f>
        <v/>
      </c>
      <c r="D177" s="16" t="n"/>
      <c r="E177" s="11" t="n"/>
      <c r="F177" s="11" t="n"/>
      <c r="G177" s="18">
        <f>IF(OR(D177&lt;&gt;"H",E177=""),"",IF(ROUND((E177-JamMasuk)*1440,0)&gt;ToleransiTelat,ROUND((E177-JamMasuk)*1440,0),0))</f>
        <v/>
      </c>
      <c r="H177" s="18">
        <f>IF(OR(D177&lt;&gt;"H",F177=""),"",MAX(0,ROUND((JamPulang-F177)*1440,0)))</f>
        <v/>
      </c>
      <c r="I177" s="19">
        <f>IF(OR(E177="",F177=""),"",MAX(0,ROUND(MOD(F177-E177,1)*24-IstirahatMenit/60,2)))</f>
        <v/>
      </c>
      <c r="J177" s="16" t="n"/>
      <c r="K177" s="20">
        <f>IF(OR(J177&lt;&gt;"Y",F177=""),"",IF(D177="L",I177,MAX(0,ROUNDDOWN(ROUND((F177-JamPulang)*1440,0)/30,0)/2)))</f>
        <v/>
      </c>
      <c r="L177" s="8" t="n"/>
    </row>
    <row r="178">
      <c r="A178" s="15" t="n"/>
      <c r="B178" s="16" t="n"/>
      <c r="C178" s="17">
        <f>IF(B178="","",IFERROR(INDEX(Karyawan!$C$5:$C$54,MATCH(B178,Karyawan!$B$5:$B$54,0)),"ID tidak ada"))</f>
        <v/>
      </c>
      <c r="D178" s="16" t="n"/>
      <c r="E178" s="11" t="n"/>
      <c r="F178" s="11" t="n"/>
      <c r="G178" s="18">
        <f>IF(OR(D178&lt;&gt;"H",E178=""),"",IF(ROUND((E178-JamMasuk)*1440,0)&gt;ToleransiTelat,ROUND((E178-JamMasuk)*1440,0),0))</f>
        <v/>
      </c>
      <c r="H178" s="18">
        <f>IF(OR(D178&lt;&gt;"H",F178=""),"",MAX(0,ROUND((JamPulang-F178)*1440,0)))</f>
        <v/>
      </c>
      <c r="I178" s="19">
        <f>IF(OR(E178="",F178=""),"",MAX(0,ROUND(MOD(F178-E178,1)*24-IstirahatMenit/60,2)))</f>
        <v/>
      </c>
      <c r="J178" s="16" t="n"/>
      <c r="K178" s="20">
        <f>IF(OR(J178&lt;&gt;"Y",F178=""),"",IF(D178="L",I178,MAX(0,ROUNDDOWN(ROUND((F178-JamPulang)*1440,0)/30,0)/2)))</f>
        <v/>
      </c>
      <c r="L178" s="8" t="n"/>
    </row>
    <row r="179">
      <c r="A179" s="15" t="n"/>
      <c r="B179" s="16" t="n"/>
      <c r="C179" s="17">
        <f>IF(B179="","",IFERROR(INDEX(Karyawan!$C$5:$C$54,MATCH(B179,Karyawan!$B$5:$B$54,0)),"ID tidak ada"))</f>
        <v/>
      </c>
      <c r="D179" s="16" t="n"/>
      <c r="E179" s="11" t="n"/>
      <c r="F179" s="11" t="n"/>
      <c r="G179" s="18">
        <f>IF(OR(D179&lt;&gt;"H",E179=""),"",IF(ROUND((E179-JamMasuk)*1440,0)&gt;ToleransiTelat,ROUND((E179-JamMasuk)*1440,0),0))</f>
        <v/>
      </c>
      <c r="H179" s="18">
        <f>IF(OR(D179&lt;&gt;"H",F179=""),"",MAX(0,ROUND((JamPulang-F179)*1440,0)))</f>
        <v/>
      </c>
      <c r="I179" s="19">
        <f>IF(OR(E179="",F179=""),"",MAX(0,ROUND(MOD(F179-E179,1)*24-IstirahatMenit/60,2)))</f>
        <v/>
      </c>
      <c r="J179" s="16" t="n"/>
      <c r="K179" s="20">
        <f>IF(OR(J179&lt;&gt;"Y",F179=""),"",IF(D179="L",I179,MAX(0,ROUNDDOWN(ROUND((F179-JamPulang)*1440,0)/30,0)/2)))</f>
        <v/>
      </c>
      <c r="L179" s="8" t="n"/>
    </row>
    <row r="180">
      <c r="A180" s="15" t="n"/>
      <c r="B180" s="16" t="n"/>
      <c r="C180" s="17">
        <f>IF(B180="","",IFERROR(INDEX(Karyawan!$C$5:$C$54,MATCH(B180,Karyawan!$B$5:$B$54,0)),"ID tidak ada"))</f>
        <v/>
      </c>
      <c r="D180" s="16" t="n"/>
      <c r="E180" s="11" t="n"/>
      <c r="F180" s="11" t="n"/>
      <c r="G180" s="18">
        <f>IF(OR(D180&lt;&gt;"H",E180=""),"",IF(ROUND((E180-JamMasuk)*1440,0)&gt;ToleransiTelat,ROUND((E180-JamMasuk)*1440,0),0))</f>
        <v/>
      </c>
      <c r="H180" s="18">
        <f>IF(OR(D180&lt;&gt;"H",F180=""),"",MAX(0,ROUND((JamPulang-F180)*1440,0)))</f>
        <v/>
      </c>
      <c r="I180" s="19">
        <f>IF(OR(E180="",F180=""),"",MAX(0,ROUND(MOD(F180-E180,1)*24-IstirahatMenit/60,2)))</f>
        <v/>
      </c>
      <c r="J180" s="16" t="n"/>
      <c r="K180" s="20">
        <f>IF(OR(J180&lt;&gt;"Y",F180=""),"",IF(D180="L",I180,MAX(0,ROUNDDOWN(ROUND((F180-JamPulang)*1440,0)/30,0)/2)))</f>
        <v/>
      </c>
      <c r="L180" s="8" t="n"/>
    </row>
    <row r="181">
      <c r="A181" s="15" t="n"/>
      <c r="B181" s="16" t="n"/>
      <c r="C181" s="17">
        <f>IF(B181="","",IFERROR(INDEX(Karyawan!$C$5:$C$54,MATCH(B181,Karyawan!$B$5:$B$54,0)),"ID tidak ada"))</f>
        <v/>
      </c>
      <c r="D181" s="16" t="n"/>
      <c r="E181" s="11" t="n"/>
      <c r="F181" s="11" t="n"/>
      <c r="G181" s="18">
        <f>IF(OR(D181&lt;&gt;"H",E181=""),"",IF(ROUND((E181-JamMasuk)*1440,0)&gt;ToleransiTelat,ROUND((E181-JamMasuk)*1440,0),0))</f>
        <v/>
      </c>
      <c r="H181" s="18">
        <f>IF(OR(D181&lt;&gt;"H",F181=""),"",MAX(0,ROUND((JamPulang-F181)*1440,0)))</f>
        <v/>
      </c>
      <c r="I181" s="19">
        <f>IF(OR(E181="",F181=""),"",MAX(0,ROUND(MOD(F181-E181,1)*24-IstirahatMenit/60,2)))</f>
        <v/>
      </c>
      <c r="J181" s="16" t="n"/>
      <c r="K181" s="20">
        <f>IF(OR(J181&lt;&gt;"Y",F181=""),"",IF(D181="L",I181,MAX(0,ROUNDDOWN(ROUND((F181-JamPulang)*1440,0)/30,0)/2)))</f>
        <v/>
      </c>
      <c r="L181" s="8" t="n"/>
    </row>
    <row r="182">
      <c r="A182" s="15" t="n"/>
      <c r="B182" s="16" t="n"/>
      <c r="C182" s="17">
        <f>IF(B182="","",IFERROR(INDEX(Karyawan!$C$5:$C$54,MATCH(B182,Karyawan!$B$5:$B$54,0)),"ID tidak ada"))</f>
        <v/>
      </c>
      <c r="D182" s="16" t="n"/>
      <c r="E182" s="11" t="n"/>
      <c r="F182" s="11" t="n"/>
      <c r="G182" s="18">
        <f>IF(OR(D182&lt;&gt;"H",E182=""),"",IF(ROUND((E182-JamMasuk)*1440,0)&gt;ToleransiTelat,ROUND((E182-JamMasuk)*1440,0),0))</f>
        <v/>
      </c>
      <c r="H182" s="18">
        <f>IF(OR(D182&lt;&gt;"H",F182=""),"",MAX(0,ROUND((JamPulang-F182)*1440,0)))</f>
        <v/>
      </c>
      <c r="I182" s="19">
        <f>IF(OR(E182="",F182=""),"",MAX(0,ROUND(MOD(F182-E182,1)*24-IstirahatMenit/60,2)))</f>
        <v/>
      </c>
      <c r="J182" s="16" t="n"/>
      <c r="K182" s="20">
        <f>IF(OR(J182&lt;&gt;"Y",F182=""),"",IF(D182="L",I182,MAX(0,ROUNDDOWN(ROUND((F182-JamPulang)*1440,0)/30,0)/2)))</f>
        <v/>
      </c>
      <c r="L182" s="8" t="n"/>
    </row>
    <row r="183">
      <c r="A183" s="15" t="n"/>
      <c r="B183" s="16" t="n"/>
      <c r="C183" s="17">
        <f>IF(B183="","",IFERROR(INDEX(Karyawan!$C$5:$C$54,MATCH(B183,Karyawan!$B$5:$B$54,0)),"ID tidak ada"))</f>
        <v/>
      </c>
      <c r="D183" s="16" t="n"/>
      <c r="E183" s="11" t="n"/>
      <c r="F183" s="11" t="n"/>
      <c r="G183" s="18">
        <f>IF(OR(D183&lt;&gt;"H",E183=""),"",IF(ROUND((E183-JamMasuk)*1440,0)&gt;ToleransiTelat,ROUND((E183-JamMasuk)*1440,0),0))</f>
        <v/>
      </c>
      <c r="H183" s="18">
        <f>IF(OR(D183&lt;&gt;"H",F183=""),"",MAX(0,ROUND((JamPulang-F183)*1440,0)))</f>
        <v/>
      </c>
      <c r="I183" s="19">
        <f>IF(OR(E183="",F183=""),"",MAX(0,ROUND(MOD(F183-E183,1)*24-IstirahatMenit/60,2)))</f>
        <v/>
      </c>
      <c r="J183" s="16" t="n"/>
      <c r="K183" s="20">
        <f>IF(OR(J183&lt;&gt;"Y",F183=""),"",IF(D183="L",I183,MAX(0,ROUNDDOWN(ROUND((F183-JamPulang)*1440,0)/30,0)/2)))</f>
        <v/>
      </c>
      <c r="L183" s="8" t="n"/>
    </row>
    <row r="184">
      <c r="A184" s="15" t="n"/>
      <c r="B184" s="16" t="n"/>
      <c r="C184" s="17">
        <f>IF(B184="","",IFERROR(INDEX(Karyawan!$C$5:$C$54,MATCH(B184,Karyawan!$B$5:$B$54,0)),"ID tidak ada"))</f>
        <v/>
      </c>
      <c r="D184" s="16" t="n"/>
      <c r="E184" s="11" t="n"/>
      <c r="F184" s="11" t="n"/>
      <c r="G184" s="18">
        <f>IF(OR(D184&lt;&gt;"H",E184=""),"",IF(ROUND((E184-JamMasuk)*1440,0)&gt;ToleransiTelat,ROUND((E184-JamMasuk)*1440,0),0))</f>
        <v/>
      </c>
      <c r="H184" s="18">
        <f>IF(OR(D184&lt;&gt;"H",F184=""),"",MAX(0,ROUND((JamPulang-F184)*1440,0)))</f>
        <v/>
      </c>
      <c r="I184" s="19">
        <f>IF(OR(E184="",F184=""),"",MAX(0,ROUND(MOD(F184-E184,1)*24-IstirahatMenit/60,2)))</f>
        <v/>
      </c>
      <c r="J184" s="16" t="n"/>
      <c r="K184" s="20">
        <f>IF(OR(J184&lt;&gt;"Y",F184=""),"",IF(D184="L",I184,MAX(0,ROUNDDOWN(ROUND((F184-JamPulang)*1440,0)/30,0)/2)))</f>
        <v/>
      </c>
      <c r="L184" s="8" t="n"/>
    </row>
    <row r="185">
      <c r="A185" s="15" t="n"/>
      <c r="B185" s="16" t="n"/>
      <c r="C185" s="17">
        <f>IF(B185="","",IFERROR(INDEX(Karyawan!$C$5:$C$54,MATCH(B185,Karyawan!$B$5:$B$54,0)),"ID tidak ada"))</f>
        <v/>
      </c>
      <c r="D185" s="16" t="n"/>
      <c r="E185" s="11" t="n"/>
      <c r="F185" s="11" t="n"/>
      <c r="G185" s="18">
        <f>IF(OR(D185&lt;&gt;"H",E185=""),"",IF(ROUND((E185-JamMasuk)*1440,0)&gt;ToleransiTelat,ROUND((E185-JamMasuk)*1440,0),0))</f>
        <v/>
      </c>
      <c r="H185" s="18">
        <f>IF(OR(D185&lt;&gt;"H",F185=""),"",MAX(0,ROUND((JamPulang-F185)*1440,0)))</f>
        <v/>
      </c>
      <c r="I185" s="19">
        <f>IF(OR(E185="",F185=""),"",MAX(0,ROUND(MOD(F185-E185,1)*24-IstirahatMenit/60,2)))</f>
        <v/>
      </c>
      <c r="J185" s="16" t="n"/>
      <c r="K185" s="20">
        <f>IF(OR(J185&lt;&gt;"Y",F185=""),"",IF(D185="L",I185,MAX(0,ROUNDDOWN(ROUND((F185-JamPulang)*1440,0)/30,0)/2)))</f>
        <v/>
      </c>
      <c r="L185" s="8" t="n"/>
    </row>
    <row r="186">
      <c r="A186" s="15" t="n"/>
      <c r="B186" s="16" t="n"/>
      <c r="C186" s="17">
        <f>IF(B186="","",IFERROR(INDEX(Karyawan!$C$5:$C$54,MATCH(B186,Karyawan!$B$5:$B$54,0)),"ID tidak ada"))</f>
        <v/>
      </c>
      <c r="D186" s="16" t="n"/>
      <c r="E186" s="11" t="n"/>
      <c r="F186" s="11" t="n"/>
      <c r="G186" s="18">
        <f>IF(OR(D186&lt;&gt;"H",E186=""),"",IF(ROUND((E186-JamMasuk)*1440,0)&gt;ToleransiTelat,ROUND((E186-JamMasuk)*1440,0),0))</f>
        <v/>
      </c>
      <c r="H186" s="18">
        <f>IF(OR(D186&lt;&gt;"H",F186=""),"",MAX(0,ROUND((JamPulang-F186)*1440,0)))</f>
        <v/>
      </c>
      <c r="I186" s="19">
        <f>IF(OR(E186="",F186=""),"",MAX(0,ROUND(MOD(F186-E186,1)*24-IstirahatMenit/60,2)))</f>
        <v/>
      </c>
      <c r="J186" s="16" t="n"/>
      <c r="K186" s="20">
        <f>IF(OR(J186&lt;&gt;"Y",F186=""),"",IF(D186="L",I186,MAX(0,ROUNDDOWN(ROUND((F186-JamPulang)*1440,0)/30,0)/2)))</f>
        <v/>
      </c>
      <c r="L186" s="8" t="n"/>
    </row>
    <row r="187">
      <c r="A187" s="15" t="n"/>
      <c r="B187" s="16" t="n"/>
      <c r="C187" s="17">
        <f>IF(B187="","",IFERROR(INDEX(Karyawan!$C$5:$C$54,MATCH(B187,Karyawan!$B$5:$B$54,0)),"ID tidak ada"))</f>
        <v/>
      </c>
      <c r="D187" s="16" t="n"/>
      <c r="E187" s="11" t="n"/>
      <c r="F187" s="11" t="n"/>
      <c r="G187" s="18">
        <f>IF(OR(D187&lt;&gt;"H",E187=""),"",IF(ROUND((E187-JamMasuk)*1440,0)&gt;ToleransiTelat,ROUND((E187-JamMasuk)*1440,0),0))</f>
        <v/>
      </c>
      <c r="H187" s="18">
        <f>IF(OR(D187&lt;&gt;"H",F187=""),"",MAX(0,ROUND((JamPulang-F187)*1440,0)))</f>
        <v/>
      </c>
      <c r="I187" s="19">
        <f>IF(OR(E187="",F187=""),"",MAX(0,ROUND(MOD(F187-E187,1)*24-IstirahatMenit/60,2)))</f>
        <v/>
      </c>
      <c r="J187" s="16" t="n"/>
      <c r="K187" s="20">
        <f>IF(OR(J187&lt;&gt;"Y",F187=""),"",IF(D187="L",I187,MAX(0,ROUNDDOWN(ROUND((F187-JamPulang)*1440,0)/30,0)/2)))</f>
        <v/>
      </c>
      <c r="L187" s="8" t="n"/>
    </row>
    <row r="188">
      <c r="A188" s="15" t="n"/>
      <c r="B188" s="16" t="n"/>
      <c r="C188" s="17">
        <f>IF(B188="","",IFERROR(INDEX(Karyawan!$C$5:$C$54,MATCH(B188,Karyawan!$B$5:$B$54,0)),"ID tidak ada"))</f>
        <v/>
      </c>
      <c r="D188" s="16" t="n"/>
      <c r="E188" s="11" t="n"/>
      <c r="F188" s="11" t="n"/>
      <c r="G188" s="18">
        <f>IF(OR(D188&lt;&gt;"H",E188=""),"",IF(ROUND((E188-JamMasuk)*1440,0)&gt;ToleransiTelat,ROUND((E188-JamMasuk)*1440,0),0))</f>
        <v/>
      </c>
      <c r="H188" s="18">
        <f>IF(OR(D188&lt;&gt;"H",F188=""),"",MAX(0,ROUND((JamPulang-F188)*1440,0)))</f>
        <v/>
      </c>
      <c r="I188" s="19">
        <f>IF(OR(E188="",F188=""),"",MAX(0,ROUND(MOD(F188-E188,1)*24-IstirahatMenit/60,2)))</f>
        <v/>
      </c>
      <c r="J188" s="16" t="n"/>
      <c r="K188" s="20">
        <f>IF(OR(J188&lt;&gt;"Y",F188=""),"",IF(D188="L",I188,MAX(0,ROUNDDOWN(ROUND((F188-JamPulang)*1440,0)/30,0)/2)))</f>
        <v/>
      </c>
      <c r="L188" s="8" t="n"/>
    </row>
    <row r="189">
      <c r="A189" s="15" t="n"/>
      <c r="B189" s="16" t="n"/>
      <c r="C189" s="17">
        <f>IF(B189="","",IFERROR(INDEX(Karyawan!$C$5:$C$54,MATCH(B189,Karyawan!$B$5:$B$54,0)),"ID tidak ada"))</f>
        <v/>
      </c>
      <c r="D189" s="16" t="n"/>
      <c r="E189" s="11" t="n"/>
      <c r="F189" s="11" t="n"/>
      <c r="G189" s="18">
        <f>IF(OR(D189&lt;&gt;"H",E189=""),"",IF(ROUND((E189-JamMasuk)*1440,0)&gt;ToleransiTelat,ROUND((E189-JamMasuk)*1440,0),0))</f>
        <v/>
      </c>
      <c r="H189" s="18">
        <f>IF(OR(D189&lt;&gt;"H",F189=""),"",MAX(0,ROUND((JamPulang-F189)*1440,0)))</f>
        <v/>
      </c>
      <c r="I189" s="19">
        <f>IF(OR(E189="",F189=""),"",MAX(0,ROUND(MOD(F189-E189,1)*24-IstirahatMenit/60,2)))</f>
        <v/>
      </c>
      <c r="J189" s="16" t="n"/>
      <c r="K189" s="20">
        <f>IF(OR(J189&lt;&gt;"Y",F189=""),"",IF(D189="L",I189,MAX(0,ROUNDDOWN(ROUND((F189-JamPulang)*1440,0)/30,0)/2)))</f>
        <v/>
      </c>
      <c r="L189" s="8" t="n"/>
    </row>
    <row r="190">
      <c r="A190" s="15" t="n"/>
      <c r="B190" s="16" t="n"/>
      <c r="C190" s="17">
        <f>IF(B190="","",IFERROR(INDEX(Karyawan!$C$5:$C$54,MATCH(B190,Karyawan!$B$5:$B$54,0)),"ID tidak ada"))</f>
        <v/>
      </c>
      <c r="D190" s="16" t="n"/>
      <c r="E190" s="11" t="n"/>
      <c r="F190" s="11" t="n"/>
      <c r="G190" s="18">
        <f>IF(OR(D190&lt;&gt;"H",E190=""),"",IF(ROUND((E190-JamMasuk)*1440,0)&gt;ToleransiTelat,ROUND((E190-JamMasuk)*1440,0),0))</f>
        <v/>
      </c>
      <c r="H190" s="18">
        <f>IF(OR(D190&lt;&gt;"H",F190=""),"",MAX(0,ROUND((JamPulang-F190)*1440,0)))</f>
        <v/>
      </c>
      <c r="I190" s="19">
        <f>IF(OR(E190="",F190=""),"",MAX(0,ROUND(MOD(F190-E190,1)*24-IstirahatMenit/60,2)))</f>
        <v/>
      </c>
      <c r="J190" s="16" t="n"/>
      <c r="K190" s="20">
        <f>IF(OR(J190&lt;&gt;"Y",F190=""),"",IF(D190="L",I190,MAX(0,ROUNDDOWN(ROUND((F190-JamPulang)*1440,0)/30,0)/2)))</f>
        <v/>
      </c>
      <c r="L190" s="8" t="n"/>
    </row>
    <row r="191">
      <c r="A191" s="15" t="n"/>
      <c r="B191" s="16" t="n"/>
      <c r="C191" s="17">
        <f>IF(B191="","",IFERROR(INDEX(Karyawan!$C$5:$C$54,MATCH(B191,Karyawan!$B$5:$B$54,0)),"ID tidak ada"))</f>
        <v/>
      </c>
      <c r="D191" s="16" t="n"/>
      <c r="E191" s="11" t="n"/>
      <c r="F191" s="11" t="n"/>
      <c r="G191" s="18">
        <f>IF(OR(D191&lt;&gt;"H",E191=""),"",IF(ROUND((E191-JamMasuk)*1440,0)&gt;ToleransiTelat,ROUND((E191-JamMasuk)*1440,0),0))</f>
        <v/>
      </c>
      <c r="H191" s="18">
        <f>IF(OR(D191&lt;&gt;"H",F191=""),"",MAX(0,ROUND((JamPulang-F191)*1440,0)))</f>
        <v/>
      </c>
      <c r="I191" s="19">
        <f>IF(OR(E191="",F191=""),"",MAX(0,ROUND(MOD(F191-E191,1)*24-IstirahatMenit/60,2)))</f>
        <v/>
      </c>
      <c r="J191" s="16" t="n"/>
      <c r="K191" s="20">
        <f>IF(OR(J191&lt;&gt;"Y",F191=""),"",IF(D191="L",I191,MAX(0,ROUNDDOWN(ROUND((F191-JamPulang)*1440,0)/30,0)/2)))</f>
        <v/>
      </c>
      <c r="L191" s="8" t="n"/>
    </row>
    <row r="192">
      <c r="A192" s="15" t="n"/>
      <c r="B192" s="16" t="n"/>
      <c r="C192" s="17">
        <f>IF(B192="","",IFERROR(INDEX(Karyawan!$C$5:$C$54,MATCH(B192,Karyawan!$B$5:$B$54,0)),"ID tidak ada"))</f>
        <v/>
      </c>
      <c r="D192" s="16" t="n"/>
      <c r="E192" s="11" t="n"/>
      <c r="F192" s="11" t="n"/>
      <c r="G192" s="18">
        <f>IF(OR(D192&lt;&gt;"H",E192=""),"",IF(ROUND((E192-JamMasuk)*1440,0)&gt;ToleransiTelat,ROUND((E192-JamMasuk)*1440,0),0))</f>
        <v/>
      </c>
      <c r="H192" s="18">
        <f>IF(OR(D192&lt;&gt;"H",F192=""),"",MAX(0,ROUND((JamPulang-F192)*1440,0)))</f>
        <v/>
      </c>
      <c r="I192" s="19">
        <f>IF(OR(E192="",F192=""),"",MAX(0,ROUND(MOD(F192-E192,1)*24-IstirahatMenit/60,2)))</f>
        <v/>
      </c>
      <c r="J192" s="16" t="n"/>
      <c r="K192" s="20">
        <f>IF(OR(J192&lt;&gt;"Y",F192=""),"",IF(D192="L",I192,MAX(0,ROUNDDOWN(ROUND((F192-JamPulang)*1440,0)/30,0)/2)))</f>
        <v/>
      </c>
      <c r="L192" s="8" t="n"/>
    </row>
    <row r="193">
      <c r="A193" s="15" t="n"/>
      <c r="B193" s="16" t="n"/>
      <c r="C193" s="17">
        <f>IF(B193="","",IFERROR(INDEX(Karyawan!$C$5:$C$54,MATCH(B193,Karyawan!$B$5:$B$54,0)),"ID tidak ada"))</f>
        <v/>
      </c>
      <c r="D193" s="16" t="n"/>
      <c r="E193" s="11" t="n"/>
      <c r="F193" s="11" t="n"/>
      <c r="G193" s="18">
        <f>IF(OR(D193&lt;&gt;"H",E193=""),"",IF(ROUND((E193-JamMasuk)*1440,0)&gt;ToleransiTelat,ROUND((E193-JamMasuk)*1440,0),0))</f>
        <v/>
      </c>
      <c r="H193" s="18">
        <f>IF(OR(D193&lt;&gt;"H",F193=""),"",MAX(0,ROUND((JamPulang-F193)*1440,0)))</f>
        <v/>
      </c>
      <c r="I193" s="19">
        <f>IF(OR(E193="",F193=""),"",MAX(0,ROUND(MOD(F193-E193,1)*24-IstirahatMenit/60,2)))</f>
        <v/>
      </c>
      <c r="J193" s="16" t="n"/>
      <c r="K193" s="20">
        <f>IF(OR(J193&lt;&gt;"Y",F193=""),"",IF(D193="L",I193,MAX(0,ROUNDDOWN(ROUND((F193-JamPulang)*1440,0)/30,0)/2)))</f>
        <v/>
      </c>
      <c r="L193" s="8" t="n"/>
    </row>
    <row r="194">
      <c r="A194" s="15" t="n"/>
      <c r="B194" s="16" t="n"/>
      <c r="C194" s="17">
        <f>IF(B194="","",IFERROR(INDEX(Karyawan!$C$5:$C$54,MATCH(B194,Karyawan!$B$5:$B$54,0)),"ID tidak ada"))</f>
        <v/>
      </c>
      <c r="D194" s="16" t="n"/>
      <c r="E194" s="11" t="n"/>
      <c r="F194" s="11" t="n"/>
      <c r="G194" s="18">
        <f>IF(OR(D194&lt;&gt;"H",E194=""),"",IF(ROUND((E194-JamMasuk)*1440,0)&gt;ToleransiTelat,ROUND((E194-JamMasuk)*1440,0),0))</f>
        <v/>
      </c>
      <c r="H194" s="18">
        <f>IF(OR(D194&lt;&gt;"H",F194=""),"",MAX(0,ROUND((JamPulang-F194)*1440,0)))</f>
        <v/>
      </c>
      <c r="I194" s="19">
        <f>IF(OR(E194="",F194=""),"",MAX(0,ROUND(MOD(F194-E194,1)*24-IstirahatMenit/60,2)))</f>
        <v/>
      </c>
      <c r="J194" s="16" t="n"/>
      <c r="K194" s="20">
        <f>IF(OR(J194&lt;&gt;"Y",F194=""),"",IF(D194="L",I194,MAX(0,ROUNDDOWN(ROUND((F194-JamPulang)*1440,0)/30,0)/2)))</f>
        <v/>
      </c>
      <c r="L194" s="8" t="n"/>
    </row>
    <row r="195">
      <c r="A195" s="15" t="n"/>
      <c r="B195" s="16" t="n"/>
      <c r="C195" s="17">
        <f>IF(B195="","",IFERROR(INDEX(Karyawan!$C$5:$C$54,MATCH(B195,Karyawan!$B$5:$B$54,0)),"ID tidak ada"))</f>
        <v/>
      </c>
      <c r="D195" s="16" t="n"/>
      <c r="E195" s="11" t="n"/>
      <c r="F195" s="11" t="n"/>
      <c r="G195" s="18">
        <f>IF(OR(D195&lt;&gt;"H",E195=""),"",IF(ROUND((E195-JamMasuk)*1440,0)&gt;ToleransiTelat,ROUND((E195-JamMasuk)*1440,0),0))</f>
        <v/>
      </c>
      <c r="H195" s="18">
        <f>IF(OR(D195&lt;&gt;"H",F195=""),"",MAX(0,ROUND((JamPulang-F195)*1440,0)))</f>
        <v/>
      </c>
      <c r="I195" s="19">
        <f>IF(OR(E195="",F195=""),"",MAX(0,ROUND(MOD(F195-E195,1)*24-IstirahatMenit/60,2)))</f>
        <v/>
      </c>
      <c r="J195" s="16" t="n"/>
      <c r="K195" s="20">
        <f>IF(OR(J195&lt;&gt;"Y",F195=""),"",IF(D195="L",I195,MAX(0,ROUNDDOWN(ROUND((F195-JamPulang)*1440,0)/30,0)/2)))</f>
        <v/>
      </c>
      <c r="L195" s="8" t="n"/>
    </row>
    <row r="196">
      <c r="A196" s="15" t="n"/>
      <c r="B196" s="16" t="n"/>
      <c r="C196" s="17">
        <f>IF(B196="","",IFERROR(INDEX(Karyawan!$C$5:$C$54,MATCH(B196,Karyawan!$B$5:$B$54,0)),"ID tidak ada"))</f>
        <v/>
      </c>
      <c r="D196" s="16" t="n"/>
      <c r="E196" s="11" t="n"/>
      <c r="F196" s="11" t="n"/>
      <c r="G196" s="18">
        <f>IF(OR(D196&lt;&gt;"H",E196=""),"",IF(ROUND((E196-JamMasuk)*1440,0)&gt;ToleransiTelat,ROUND((E196-JamMasuk)*1440,0),0))</f>
        <v/>
      </c>
      <c r="H196" s="18">
        <f>IF(OR(D196&lt;&gt;"H",F196=""),"",MAX(0,ROUND((JamPulang-F196)*1440,0)))</f>
        <v/>
      </c>
      <c r="I196" s="19">
        <f>IF(OR(E196="",F196=""),"",MAX(0,ROUND(MOD(F196-E196,1)*24-IstirahatMenit/60,2)))</f>
        <v/>
      </c>
      <c r="J196" s="16" t="n"/>
      <c r="K196" s="20">
        <f>IF(OR(J196&lt;&gt;"Y",F196=""),"",IF(D196="L",I196,MAX(0,ROUNDDOWN(ROUND((F196-JamPulang)*1440,0)/30,0)/2)))</f>
        <v/>
      </c>
      <c r="L196" s="8" t="n"/>
    </row>
    <row r="197">
      <c r="A197" s="15" t="n"/>
      <c r="B197" s="16" t="n"/>
      <c r="C197" s="17">
        <f>IF(B197="","",IFERROR(INDEX(Karyawan!$C$5:$C$54,MATCH(B197,Karyawan!$B$5:$B$54,0)),"ID tidak ada"))</f>
        <v/>
      </c>
      <c r="D197" s="16" t="n"/>
      <c r="E197" s="11" t="n"/>
      <c r="F197" s="11" t="n"/>
      <c r="G197" s="18">
        <f>IF(OR(D197&lt;&gt;"H",E197=""),"",IF(ROUND((E197-JamMasuk)*1440,0)&gt;ToleransiTelat,ROUND((E197-JamMasuk)*1440,0),0))</f>
        <v/>
      </c>
      <c r="H197" s="18">
        <f>IF(OR(D197&lt;&gt;"H",F197=""),"",MAX(0,ROUND((JamPulang-F197)*1440,0)))</f>
        <v/>
      </c>
      <c r="I197" s="19">
        <f>IF(OR(E197="",F197=""),"",MAX(0,ROUND(MOD(F197-E197,1)*24-IstirahatMenit/60,2)))</f>
        <v/>
      </c>
      <c r="J197" s="16" t="n"/>
      <c r="K197" s="20">
        <f>IF(OR(J197&lt;&gt;"Y",F197=""),"",IF(D197="L",I197,MAX(0,ROUNDDOWN(ROUND((F197-JamPulang)*1440,0)/30,0)/2)))</f>
        <v/>
      </c>
      <c r="L197" s="8" t="n"/>
    </row>
    <row r="198">
      <c r="A198" s="15" t="n"/>
      <c r="B198" s="16" t="n"/>
      <c r="C198" s="17">
        <f>IF(B198="","",IFERROR(INDEX(Karyawan!$C$5:$C$54,MATCH(B198,Karyawan!$B$5:$B$54,0)),"ID tidak ada"))</f>
        <v/>
      </c>
      <c r="D198" s="16" t="n"/>
      <c r="E198" s="11" t="n"/>
      <c r="F198" s="11" t="n"/>
      <c r="G198" s="18">
        <f>IF(OR(D198&lt;&gt;"H",E198=""),"",IF(ROUND((E198-JamMasuk)*1440,0)&gt;ToleransiTelat,ROUND((E198-JamMasuk)*1440,0),0))</f>
        <v/>
      </c>
      <c r="H198" s="18">
        <f>IF(OR(D198&lt;&gt;"H",F198=""),"",MAX(0,ROUND((JamPulang-F198)*1440,0)))</f>
        <v/>
      </c>
      <c r="I198" s="19">
        <f>IF(OR(E198="",F198=""),"",MAX(0,ROUND(MOD(F198-E198,1)*24-IstirahatMenit/60,2)))</f>
        <v/>
      </c>
      <c r="J198" s="16" t="n"/>
      <c r="K198" s="20">
        <f>IF(OR(J198&lt;&gt;"Y",F198=""),"",IF(D198="L",I198,MAX(0,ROUNDDOWN(ROUND((F198-JamPulang)*1440,0)/30,0)/2)))</f>
        <v/>
      </c>
      <c r="L198" s="8" t="n"/>
    </row>
    <row r="199">
      <c r="A199" s="15" t="n"/>
      <c r="B199" s="16" t="n"/>
      <c r="C199" s="17">
        <f>IF(B199="","",IFERROR(INDEX(Karyawan!$C$5:$C$54,MATCH(B199,Karyawan!$B$5:$B$54,0)),"ID tidak ada"))</f>
        <v/>
      </c>
      <c r="D199" s="16" t="n"/>
      <c r="E199" s="11" t="n"/>
      <c r="F199" s="11" t="n"/>
      <c r="G199" s="18">
        <f>IF(OR(D199&lt;&gt;"H",E199=""),"",IF(ROUND((E199-JamMasuk)*1440,0)&gt;ToleransiTelat,ROUND((E199-JamMasuk)*1440,0),0))</f>
        <v/>
      </c>
      <c r="H199" s="18">
        <f>IF(OR(D199&lt;&gt;"H",F199=""),"",MAX(0,ROUND((JamPulang-F199)*1440,0)))</f>
        <v/>
      </c>
      <c r="I199" s="19">
        <f>IF(OR(E199="",F199=""),"",MAX(0,ROUND(MOD(F199-E199,1)*24-IstirahatMenit/60,2)))</f>
        <v/>
      </c>
      <c r="J199" s="16" t="n"/>
      <c r="K199" s="20">
        <f>IF(OR(J199&lt;&gt;"Y",F199=""),"",IF(D199="L",I199,MAX(0,ROUNDDOWN(ROUND((F199-JamPulang)*1440,0)/30,0)/2)))</f>
        <v/>
      </c>
      <c r="L199" s="8" t="n"/>
    </row>
    <row r="200">
      <c r="A200" s="15" t="n"/>
      <c r="B200" s="16" t="n"/>
      <c r="C200" s="17">
        <f>IF(B200="","",IFERROR(INDEX(Karyawan!$C$5:$C$54,MATCH(B200,Karyawan!$B$5:$B$54,0)),"ID tidak ada"))</f>
        <v/>
      </c>
      <c r="D200" s="16" t="n"/>
      <c r="E200" s="11" t="n"/>
      <c r="F200" s="11" t="n"/>
      <c r="G200" s="18">
        <f>IF(OR(D200&lt;&gt;"H",E200=""),"",IF(ROUND((E200-JamMasuk)*1440,0)&gt;ToleransiTelat,ROUND((E200-JamMasuk)*1440,0),0))</f>
        <v/>
      </c>
      <c r="H200" s="18">
        <f>IF(OR(D200&lt;&gt;"H",F200=""),"",MAX(0,ROUND((JamPulang-F200)*1440,0)))</f>
        <v/>
      </c>
      <c r="I200" s="19">
        <f>IF(OR(E200="",F200=""),"",MAX(0,ROUND(MOD(F200-E200,1)*24-IstirahatMenit/60,2)))</f>
        <v/>
      </c>
      <c r="J200" s="16" t="n"/>
      <c r="K200" s="20">
        <f>IF(OR(J200&lt;&gt;"Y",F200=""),"",IF(D200="L",I200,MAX(0,ROUNDDOWN(ROUND((F200-JamPulang)*1440,0)/30,0)/2)))</f>
        <v/>
      </c>
      <c r="L200" s="8" t="n"/>
    </row>
    <row r="201">
      <c r="A201" s="15" t="n"/>
      <c r="B201" s="16" t="n"/>
      <c r="C201" s="17">
        <f>IF(B201="","",IFERROR(INDEX(Karyawan!$C$5:$C$54,MATCH(B201,Karyawan!$B$5:$B$54,0)),"ID tidak ada"))</f>
        <v/>
      </c>
      <c r="D201" s="16" t="n"/>
      <c r="E201" s="11" t="n"/>
      <c r="F201" s="11" t="n"/>
      <c r="G201" s="18">
        <f>IF(OR(D201&lt;&gt;"H",E201=""),"",IF(ROUND((E201-JamMasuk)*1440,0)&gt;ToleransiTelat,ROUND((E201-JamMasuk)*1440,0),0))</f>
        <v/>
      </c>
      <c r="H201" s="18">
        <f>IF(OR(D201&lt;&gt;"H",F201=""),"",MAX(0,ROUND((JamPulang-F201)*1440,0)))</f>
        <v/>
      </c>
      <c r="I201" s="19">
        <f>IF(OR(E201="",F201=""),"",MAX(0,ROUND(MOD(F201-E201,1)*24-IstirahatMenit/60,2)))</f>
        <v/>
      </c>
      <c r="J201" s="16" t="n"/>
      <c r="K201" s="20">
        <f>IF(OR(J201&lt;&gt;"Y",F201=""),"",IF(D201="L",I201,MAX(0,ROUNDDOWN(ROUND((F201-JamPulang)*1440,0)/30,0)/2)))</f>
        <v/>
      </c>
      <c r="L201" s="8" t="n"/>
    </row>
    <row r="202">
      <c r="A202" s="15" t="n"/>
      <c r="B202" s="16" t="n"/>
      <c r="C202" s="17">
        <f>IF(B202="","",IFERROR(INDEX(Karyawan!$C$5:$C$54,MATCH(B202,Karyawan!$B$5:$B$54,0)),"ID tidak ada"))</f>
        <v/>
      </c>
      <c r="D202" s="16" t="n"/>
      <c r="E202" s="11" t="n"/>
      <c r="F202" s="11" t="n"/>
      <c r="G202" s="18">
        <f>IF(OR(D202&lt;&gt;"H",E202=""),"",IF(ROUND((E202-JamMasuk)*1440,0)&gt;ToleransiTelat,ROUND((E202-JamMasuk)*1440,0),0))</f>
        <v/>
      </c>
      <c r="H202" s="18">
        <f>IF(OR(D202&lt;&gt;"H",F202=""),"",MAX(0,ROUND((JamPulang-F202)*1440,0)))</f>
        <v/>
      </c>
      <c r="I202" s="19">
        <f>IF(OR(E202="",F202=""),"",MAX(0,ROUND(MOD(F202-E202,1)*24-IstirahatMenit/60,2)))</f>
        <v/>
      </c>
      <c r="J202" s="16" t="n"/>
      <c r="K202" s="20">
        <f>IF(OR(J202&lt;&gt;"Y",F202=""),"",IF(D202="L",I202,MAX(0,ROUNDDOWN(ROUND((F202-JamPulang)*1440,0)/30,0)/2)))</f>
        <v/>
      </c>
      <c r="L202" s="8" t="n"/>
    </row>
    <row r="203">
      <c r="A203" s="15" t="n"/>
      <c r="B203" s="16" t="n"/>
      <c r="C203" s="17">
        <f>IF(B203="","",IFERROR(INDEX(Karyawan!$C$5:$C$54,MATCH(B203,Karyawan!$B$5:$B$54,0)),"ID tidak ada"))</f>
        <v/>
      </c>
      <c r="D203" s="16" t="n"/>
      <c r="E203" s="11" t="n"/>
      <c r="F203" s="11" t="n"/>
      <c r="G203" s="18">
        <f>IF(OR(D203&lt;&gt;"H",E203=""),"",IF(ROUND((E203-JamMasuk)*1440,0)&gt;ToleransiTelat,ROUND((E203-JamMasuk)*1440,0),0))</f>
        <v/>
      </c>
      <c r="H203" s="18">
        <f>IF(OR(D203&lt;&gt;"H",F203=""),"",MAX(0,ROUND((JamPulang-F203)*1440,0)))</f>
        <v/>
      </c>
      <c r="I203" s="19">
        <f>IF(OR(E203="",F203=""),"",MAX(0,ROUND(MOD(F203-E203,1)*24-IstirahatMenit/60,2)))</f>
        <v/>
      </c>
      <c r="J203" s="16" t="n"/>
      <c r="K203" s="20">
        <f>IF(OR(J203&lt;&gt;"Y",F203=""),"",IF(D203="L",I203,MAX(0,ROUNDDOWN(ROUND((F203-JamPulang)*1440,0)/30,0)/2)))</f>
        <v/>
      </c>
      <c r="L203" s="8" t="n"/>
    </row>
    <row r="204">
      <c r="A204" s="15" t="n"/>
      <c r="B204" s="16" t="n"/>
      <c r="C204" s="17">
        <f>IF(B204="","",IFERROR(INDEX(Karyawan!$C$5:$C$54,MATCH(B204,Karyawan!$B$5:$B$54,0)),"ID tidak ada"))</f>
        <v/>
      </c>
      <c r="D204" s="16" t="n"/>
      <c r="E204" s="11" t="n"/>
      <c r="F204" s="11" t="n"/>
      <c r="G204" s="18">
        <f>IF(OR(D204&lt;&gt;"H",E204=""),"",IF(ROUND((E204-JamMasuk)*1440,0)&gt;ToleransiTelat,ROUND((E204-JamMasuk)*1440,0),0))</f>
        <v/>
      </c>
      <c r="H204" s="18">
        <f>IF(OR(D204&lt;&gt;"H",F204=""),"",MAX(0,ROUND((JamPulang-F204)*1440,0)))</f>
        <v/>
      </c>
      <c r="I204" s="19">
        <f>IF(OR(E204="",F204=""),"",MAX(0,ROUND(MOD(F204-E204,1)*24-IstirahatMenit/60,2)))</f>
        <v/>
      </c>
      <c r="J204" s="16" t="n"/>
      <c r="K204" s="20">
        <f>IF(OR(J204&lt;&gt;"Y",F204=""),"",IF(D204="L",I204,MAX(0,ROUNDDOWN(ROUND((F204-JamPulang)*1440,0)/30,0)/2)))</f>
        <v/>
      </c>
      <c r="L204" s="8" t="n"/>
    </row>
    <row r="205">
      <c r="A205" s="15" t="n"/>
      <c r="B205" s="16" t="n"/>
      <c r="C205" s="17">
        <f>IF(B205="","",IFERROR(INDEX(Karyawan!$C$5:$C$54,MATCH(B205,Karyawan!$B$5:$B$54,0)),"ID tidak ada"))</f>
        <v/>
      </c>
      <c r="D205" s="16" t="n"/>
      <c r="E205" s="11" t="n"/>
      <c r="F205" s="11" t="n"/>
      <c r="G205" s="18">
        <f>IF(OR(D205&lt;&gt;"H",E205=""),"",IF(ROUND((E205-JamMasuk)*1440,0)&gt;ToleransiTelat,ROUND((E205-JamMasuk)*1440,0),0))</f>
        <v/>
      </c>
      <c r="H205" s="18">
        <f>IF(OR(D205&lt;&gt;"H",F205=""),"",MAX(0,ROUND((JamPulang-F205)*1440,0)))</f>
        <v/>
      </c>
      <c r="I205" s="19">
        <f>IF(OR(E205="",F205=""),"",MAX(0,ROUND(MOD(F205-E205,1)*24-IstirahatMenit/60,2)))</f>
        <v/>
      </c>
      <c r="J205" s="16" t="n"/>
      <c r="K205" s="20">
        <f>IF(OR(J205&lt;&gt;"Y",F205=""),"",IF(D205="L",I205,MAX(0,ROUNDDOWN(ROUND((F205-JamPulang)*1440,0)/30,0)/2)))</f>
        <v/>
      </c>
      <c r="L205" s="8" t="n"/>
    </row>
    <row r="206">
      <c r="A206" s="15" t="n"/>
      <c r="B206" s="16" t="n"/>
      <c r="C206" s="17">
        <f>IF(B206="","",IFERROR(INDEX(Karyawan!$C$5:$C$54,MATCH(B206,Karyawan!$B$5:$B$54,0)),"ID tidak ada"))</f>
        <v/>
      </c>
      <c r="D206" s="16" t="n"/>
      <c r="E206" s="11" t="n"/>
      <c r="F206" s="11" t="n"/>
      <c r="G206" s="18">
        <f>IF(OR(D206&lt;&gt;"H",E206=""),"",IF(ROUND((E206-JamMasuk)*1440,0)&gt;ToleransiTelat,ROUND((E206-JamMasuk)*1440,0),0))</f>
        <v/>
      </c>
      <c r="H206" s="18">
        <f>IF(OR(D206&lt;&gt;"H",F206=""),"",MAX(0,ROUND((JamPulang-F206)*1440,0)))</f>
        <v/>
      </c>
      <c r="I206" s="19">
        <f>IF(OR(E206="",F206=""),"",MAX(0,ROUND(MOD(F206-E206,1)*24-IstirahatMenit/60,2)))</f>
        <v/>
      </c>
      <c r="J206" s="16" t="n"/>
      <c r="K206" s="20">
        <f>IF(OR(J206&lt;&gt;"Y",F206=""),"",IF(D206="L",I206,MAX(0,ROUNDDOWN(ROUND((F206-JamPulang)*1440,0)/30,0)/2)))</f>
        <v/>
      </c>
      <c r="L206" s="8" t="n"/>
    </row>
    <row r="207">
      <c r="A207" s="15" t="n"/>
      <c r="B207" s="16" t="n"/>
      <c r="C207" s="17">
        <f>IF(B207="","",IFERROR(INDEX(Karyawan!$C$5:$C$54,MATCH(B207,Karyawan!$B$5:$B$54,0)),"ID tidak ada"))</f>
        <v/>
      </c>
      <c r="D207" s="16" t="n"/>
      <c r="E207" s="11" t="n"/>
      <c r="F207" s="11" t="n"/>
      <c r="G207" s="18">
        <f>IF(OR(D207&lt;&gt;"H",E207=""),"",IF(ROUND((E207-JamMasuk)*1440,0)&gt;ToleransiTelat,ROUND((E207-JamMasuk)*1440,0),0))</f>
        <v/>
      </c>
      <c r="H207" s="18">
        <f>IF(OR(D207&lt;&gt;"H",F207=""),"",MAX(0,ROUND((JamPulang-F207)*1440,0)))</f>
        <v/>
      </c>
      <c r="I207" s="19">
        <f>IF(OR(E207="",F207=""),"",MAX(0,ROUND(MOD(F207-E207,1)*24-IstirahatMenit/60,2)))</f>
        <v/>
      </c>
      <c r="J207" s="16" t="n"/>
      <c r="K207" s="20">
        <f>IF(OR(J207&lt;&gt;"Y",F207=""),"",IF(D207="L",I207,MAX(0,ROUNDDOWN(ROUND((F207-JamPulang)*1440,0)/30,0)/2)))</f>
        <v/>
      </c>
      <c r="L207" s="8" t="n"/>
    </row>
    <row r="208">
      <c r="A208" s="15" t="n"/>
      <c r="B208" s="16" t="n"/>
      <c r="C208" s="17">
        <f>IF(B208="","",IFERROR(INDEX(Karyawan!$C$5:$C$54,MATCH(B208,Karyawan!$B$5:$B$54,0)),"ID tidak ada"))</f>
        <v/>
      </c>
      <c r="D208" s="16" t="n"/>
      <c r="E208" s="11" t="n"/>
      <c r="F208" s="11" t="n"/>
      <c r="G208" s="18">
        <f>IF(OR(D208&lt;&gt;"H",E208=""),"",IF(ROUND((E208-JamMasuk)*1440,0)&gt;ToleransiTelat,ROUND((E208-JamMasuk)*1440,0),0))</f>
        <v/>
      </c>
      <c r="H208" s="18">
        <f>IF(OR(D208&lt;&gt;"H",F208=""),"",MAX(0,ROUND((JamPulang-F208)*1440,0)))</f>
        <v/>
      </c>
      <c r="I208" s="19">
        <f>IF(OR(E208="",F208=""),"",MAX(0,ROUND(MOD(F208-E208,1)*24-IstirahatMenit/60,2)))</f>
        <v/>
      </c>
      <c r="J208" s="16" t="n"/>
      <c r="K208" s="20">
        <f>IF(OR(J208&lt;&gt;"Y",F208=""),"",IF(D208="L",I208,MAX(0,ROUNDDOWN(ROUND((F208-JamPulang)*1440,0)/30,0)/2)))</f>
        <v/>
      </c>
      <c r="L208" s="8" t="n"/>
    </row>
    <row r="209">
      <c r="A209" s="15" t="n"/>
      <c r="B209" s="16" t="n"/>
      <c r="C209" s="17">
        <f>IF(B209="","",IFERROR(INDEX(Karyawan!$C$5:$C$54,MATCH(B209,Karyawan!$B$5:$B$54,0)),"ID tidak ada"))</f>
        <v/>
      </c>
      <c r="D209" s="16" t="n"/>
      <c r="E209" s="11" t="n"/>
      <c r="F209" s="11" t="n"/>
      <c r="G209" s="18">
        <f>IF(OR(D209&lt;&gt;"H",E209=""),"",IF(ROUND((E209-JamMasuk)*1440,0)&gt;ToleransiTelat,ROUND((E209-JamMasuk)*1440,0),0))</f>
        <v/>
      </c>
      <c r="H209" s="18">
        <f>IF(OR(D209&lt;&gt;"H",F209=""),"",MAX(0,ROUND((JamPulang-F209)*1440,0)))</f>
        <v/>
      </c>
      <c r="I209" s="19">
        <f>IF(OR(E209="",F209=""),"",MAX(0,ROUND(MOD(F209-E209,1)*24-IstirahatMenit/60,2)))</f>
        <v/>
      </c>
      <c r="J209" s="16" t="n"/>
      <c r="K209" s="20">
        <f>IF(OR(J209&lt;&gt;"Y",F209=""),"",IF(D209="L",I209,MAX(0,ROUNDDOWN(ROUND((F209-JamPulang)*1440,0)/30,0)/2)))</f>
        <v/>
      </c>
      <c r="L209" s="8" t="n"/>
    </row>
    <row r="210">
      <c r="A210" s="15" t="n"/>
      <c r="B210" s="16" t="n"/>
      <c r="C210" s="17">
        <f>IF(B210="","",IFERROR(INDEX(Karyawan!$C$5:$C$54,MATCH(B210,Karyawan!$B$5:$B$54,0)),"ID tidak ada"))</f>
        <v/>
      </c>
      <c r="D210" s="16" t="n"/>
      <c r="E210" s="11" t="n"/>
      <c r="F210" s="11" t="n"/>
      <c r="G210" s="18">
        <f>IF(OR(D210&lt;&gt;"H",E210=""),"",IF(ROUND((E210-JamMasuk)*1440,0)&gt;ToleransiTelat,ROUND((E210-JamMasuk)*1440,0),0))</f>
        <v/>
      </c>
      <c r="H210" s="18">
        <f>IF(OR(D210&lt;&gt;"H",F210=""),"",MAX(0,ROUND((JamPulang-F210)*1440,0)))</f>
        <v/>
      </c>
      <c r="I210" s="19">
        <f>IF(OR(E210="",F210=""),"",MAX(0,ROUND(MOD(F210-E210,1)*24-IstirahatMenit/60,2)))</f>
        <v/>
      </c>
      <c r="J210" s="16" t="n"/>
      <c r="K210" s="20">
        <f>IF(OR(J210&lt;&gt;"Y",F210=""),"",IF(D210="L",I210,MAX(0,ROUNDDOWN(ROUND((F210-JamPulang)*1440,0)/30,0)/2)))</f>
        <v/>
      </c>
      <c r="L210" s="8" t="n"/>
    </row>
    <row r="211">
      <c r="A211" s="15" t="n"/>
      <c r="B211" s="16" t="n"/>
      <c r="C211" s="17">
        <f>IF(B211="","",IFERROR(INDEX(Karyawan!$C$5:$C$54,MATCH(B211,Karyawan!$B$5:$B$54,0)),"ID tidak ada"))</f>
        <v/>
      </c>
      <c r="D211" s="16" t="n"/>
      <c r="E211" s="11" t="n"/>
      <c r="F211" s="11" t="n"/>
      <c r="G211" s="18">
        <f>IF(OR(D211&lt;&gt;"H",E211=""),"",IF(ROUND((E211-JamMasuk)*1440,0)&gt;ToleransiTelat,ROUND((E211-JamMasuk)*1440,0),0))</f>
        <v/>
      </c>
      <c r="H211" s="18">
        <f>IF(OR(D211&lt;&gt;"H",F211=""),"",MAX(0,ROUND((JamPulang-F211)*1440,0)))</f>
        <v/>
      </c>
      <c r="I211" s="19">
        <f>IF(OR(E211="",F211=""),"",MAX(0,ROUND(MOD(F211-E211,1)*24-IstirahatMenit/60,2)))</f>
        <v/>
      </c>
      <c r="J211" s="16" t="n"/>
      <c r="K211" s="20">
        <f>IF(OR(J211&lt;&gt;"Y",F211=""),"",IF(D211="L",I211,MAX(0,ROUNDDOWN(ROUND((F211-JamPulang)*1440,0)/30,0)/2)))</f>
        <v/>
      </c>
      <c r="L211" s="8" t="n"/>
    </row>
    <row r="212">
      <c r="A212" s="15" t="n"/>
      <c r="B212" s="16" t="n"/>
      <c r="C212" s="17">
        <f>IF(B212="","",IFERROR(INDEX(Karyawan!$C$5:$C$54,MATCH(B212,Karyawan!$B$5:$B$54,0)),"ID tidak ada"))</f>
        <v/>
      </c>
      <c r="D212" s="16" t="n"/>
      <c r="E212" s="11" t="n"/>
      <c r="F212" s="11" t="n"/>
      <c r="G212" s="18">
        <f>IF(OR(D212&lt;&gt;"H",E212=""),"",IF(ROUND((E212-JamMasuk)*1440,0)&gt;ToleransiTelat,ROUND((E212-JamMasuk)*1440,0),0))</f>
        <v/>
      </c>
      <c r="H212" s="18">
        <f>IF(OR(D212&lt;&gt;"H",F212=""),"",MAX(0,ROUND((JamPulang-F212)*1440,0)))</f>
        <v/>
      </c>
      <c r="I212" s="19">
        <f>IF(OR(E212="",F212=""),"",MAX(0,ROUND(MOD(F212-E212,1)*24-IstirahatMenit/60,2)))</f>
        <v/>
      </c>
      <c r="J212" s="16" t="n"/>
      <c r="K212" s="20">
        <f>IF(OR(J212&lt;&gt;"Y",F212=""),"",IF(D212="L",I212,MAX(0,ROUNDDOWN(ROUND((F212-JamPulang)*1440,0)/30,0)/2)))</f>
        <v/>
      </c>
      <c r="L212" s="8" t="n"/>
    </row>
    <row r="213">
      <c r="A213" s="15" t="n"/>
      <c r="B213" s="16" t="n"/>
      <c r="C213" s="17">
        <f>IF(B213="","",IFERROR(INDEX(Karyawan!$C$5:$C$54,MATCH(B213,Karyawan!$B$5:$B$54,0)),"ID tidak ada"))</f>
        <v/>
      </c>
      <c r="D213" s="16" t="n"/>
      <c r="E213" s="11" t="n"/>
      <c r="F213" s="11" t="n"/>
      <c r="G213" s="18">
        <f>IF(OR(D213&lt;&gt;"H",E213=""),"",IF(ROUND((E213-JamMasuk)*1440,0)&gt;ToleransiTelat,ROUND((E213-JamMasuk)*1440,0),0))</f>
        <v/>
      </c>
      <c r="H213" s="18">
        <f>IF(OR(D213&lt;&gt;"H",F213=""),"",MAX(0,ROUND((JamPulang-F213)*1440,0)))</f>
        <v/>
      </c>
      <c r="I213" s="19">
        <f>IF(OR(E213="",F213=""),"",MAX(0,ROUND(MOD(F213-E213,1)*24-IstirahatMenit/60,2)))</f>
        <v/>
      </c>
      <c r="J213" s="16" t="n"/>
      <c r="K213" s="20">
        <f>IF(OR(J213&lt;&gt;"Y",F213=""),"",IF(D213="L",I213,MAX(0,ROUNDDOWN(ROUND((F213-JamPulang)*1440,0)/30,0)/2)))</f>
        <v/>
      </c>
      <c r="L213" s="8" t="n"/>
    </row>
    <row r="214">
      <c r="A214" s="15" t="n"/>
      <c r="B214" s="16" t="n"/>
      <c r="C214" s="17">
        <f>IF(B214="","",IFERROR(INDEX(Karyawan!$C$5:$C$54,MATCH(B214,Karyawan!$B$5:$B$54,0)),"ID tidak ada"))</f>
        <v/>
      </c>
      <c r="D214" s="16" t="n"/>
      <c r="E214" s="11" t="n"/>
      <c r="F214" s="11" t="n"/>
      <c r="G214" s="18">
        <f>IF(OR(D214&lt;&gt;"H",E214=""),"",IF(ROUND((E214-JamMasuk)*1440,0)&gt;ToleransiTelat,ROUND((E214-JamMasuk)*1440,0),0))</f>
        <v/>
      </c>
      <c r="H214" s="18">
        <f>IF(OR(D214&lt;&gt;"H",F214=""),"",MAX(0,ROUND((JamPulang-F214)*1440,0)))</f>
        <v/>
      </c>
      <c r="I214" s="19">
        <f>IF(OR(E214="",F214=""),"",MAX(0,ROUND(MOD(F214-E214,1)*24-IstirahatMenit/60,2)))</f>
        <v/>
      </c>
      <c r="J214" s="16" t="n"/>
      <c r="K214" s="20">
        <f>IF(OR(J214&lt;&gt;"Y",F214=""),"",IF(D214="L",I214,MAX(0,ROUNDDOWN(ROUND((F214-JamPulang)*1440,0)/30,0)/2)))</f>
        <v/>
      </c>
      <c r="L214" s="8" t="n"/>
    </row>
    <row r="215">
      <c r="A215" s="15" t="n"/>
      <c r="B215" s="16" t="n"/>
      <c r="C215" s="17">
        <f>IF(B215="","",IFERROR(INDEX(Karyawan!$C$5:$C$54,MATCH(B215,Karyawan!$B$5:$B$54,0)),"ID tidak ada"))</f>
        <v/>
      </c>
      <c r="D215" s="16" t="n"/>
      <c r="E215" s="11" t="n"/>
      <c r="F215" s="11" t="n"/>
      <c r="G215" s="18">
        <f>IF(OR(D215&lt;&gt;"H",E215=""),"",IF(ROUND((E215-JamMasuk)*1440,0)&gt;ToleransiTelat,ROUND((E215-JamMasuk)*1440,0),0))</f>
        <v/>
      </c>
      <c r="H215" s="18">
        <f>IF(OR(D215&lt;&gt;"H",F215=""),"",MAX(0,ROUND((JamPulang-F215)*1440,0)))</f>
        <v/>
      </c>
      <c r="I215" s="19">
        <f>IF(OR(E215="",F215=""),"",MAX(0,ROUND(MOD(F215-E215,1)*24-IstirahatMenit/60,2)))</f>
        <v/>
      </c>
      <c r="J215" s="16" t="n"/>
      <c r="K215" s="20">
        <f>IF(OR(J215&lt;&gt;"Y",F215=""),"",IF(D215="L",I215,MAX(0,ROUNDDOWN(ROUND((F215-JamPulang)*1440,0)/30,0)/2)))</f>
        <v/>
      </c>
      <c r="L215" s="8" t="n"/>
    </row>
    <row r="216">
      <c r="A216" s="15" t="n"/>
      <c r="B216" s="16" t="n"/>
      <c r="C216" s="17">
        <f>IF(B216="","",IFERROR(INDEX(Karyawan!$C$5:$C$54,MATCH(B216,Karyawan!$B$5:$B$54,0)),"ID tidak ada"))</f>
        <v/>
      </c>
      <c r="D216" s="16" t="n"/>
      <c r="E216" s="11" t="n"/>
      <c r="F216" s="11" t="n"/>
      <c r="G216" s="18">
        <f>IF(OR(D216&lt;&gt;"H",E216=""),"",IF(ROUND((E216-JamMasuk)*1440,0)&gt;ToleransiTelat,ROUND((E216-JamMasuk)*1440,0),0))</f>
        <v/>
      </c>
      <c r="H216" s="18">
        <f>IF(OR(D216&lt;&gt;"H",F216=""),"",MAX(0,ROUND((JamPulang-F216)*1440,0)))</f>
        <v/>
      </c>
      <c r="I216" s="19">
        <f>IF(OR(E216="",F216=""),"",MAX(0,ROUND(MOD(F216-E216,1)*24-IstirahatMenit/60,2)))</f>
        <v/>
      </c>
      <c r="J216" s="16" t="n"/>
      <c r="K216" s="20">
        <f>IF(OR(J216&lt;&gt;"Y",F216=""),"",IF(D216="L",I216,MAX(0,ROUNDDOWN(ROUND((F216-JamPulang)*1440,0)/30,0)/2)))</f>
        <v/>
      </c>
      <c r="L216" s="8" t="n"/>
    </row>
    <row r="217">
      <c r="A217" s="15" t="n"/>
      <c r="B217" s="16" t="n"/>
      <c r="C217" s="17">
        <f>IF(B217="","",IFERROR(INDEX(Karyawan!$C$5:$C$54,MATCH(B217,Karyawan!$B$5:$B$54,0)),"ID tidak ada"))</f>
        <v/>
      </c>
      <c r="D217" s="16" t="n"/>
      <c r="E217" s="11" t="n"/>
      <c r="F217" s="11" t="n"/>
      <c r="G217" s="18">
        <f>IF(OR(D217&lt;&gt;"H",E217=""),"",IF(ROUND((E217-JamMasuk)*1440,0)&gt;ToleransiTelat,ROUND((E217-JamMasuk)*1440,0),0))</f>
        <v/>
      </c>
      <c r="H217" s="18">
        <f>IF(OR(D217&lt;&gt;"H",F217=""),"",MAX(0,ROUND((JamPulang-F217)*1440,0)))</f>
        <v/>
      </c>
      <c r="I217" s="19">
        <f>IF(OR(E217="",F217=""),"",MAX(0,ROUND(MOD(F217-E217,1)*24-IstirahatMenit/60,2)))</f>
        <v/>
      </c>
      <c r="J217" s="16" t="n"/>
      <c r="K217" s="20">
        <f>IF(OR(J217&lt;&gt;"Y",F217=""),"",IF(D217="L",I217,MAX(0,ROUNDDOWN(ROUND((F217-JamPulang)*1440,0)/30,0)/2)))</f>
        <v/>
      </c>
      <c r="L217" s="8" t="n"/>
    </row>
    <row r="218">
      <c r="A218" s="15" t="n"/>
      <c r="B218" s="16" t="n"/>
      <c r="C218" s="17">
        <f>IF(B218="","",IFERROR(INDEX(Karyawan!$C$5:$C$54,MATCH(B218,Karyawan!$B$5:$B$54,0)),"ID tidak ada"))</f>
        <v/>
      </c>
      <c r="D218" s="16" t="n"/>
      <c r="E218" s="11" t="n"/>
      <c r="F218" s="11" t="n"/>
      <c r="G218" s="18">
        <f>IF(OR(D218&lt;&gt;"H",E218=""),"",IF(ROUND((E218-JamMasuk)*1440,0)&gt;ToleransiTelat,ROUND((E218-JamMasuk)*1440,0),0))</f>
        <v/>
      </c>
      <c r="H218" s="18">
        <f>IF(OR(D218&lt;&gt;"H",F218=""),"",MAX(0,ROUND((JamPulang-F218)*1440,0)))</f>
        <v/>
      </c>
      <c r="I218" s="19">
        <f>IF(OR(E218="",F218=""),"",MAX(0,ROUND(MOD(F218-E218,1)*24-IstirahatMenit/60,2)))</f>
        <v/>
      </c>
      <c r="J218" s="16" t="n"/>
      <c r="K218" s="20">
        <f>IF(OR(J218&lt;&gt;"Y",F218=""),"",IF(D218="L",I218,MAX(0,ROUNDDOWN(ROUND((F218-JamPulang)*1440,0)/30,0)/2)))</f>
        <v/>
      </c>
      <c r="L218" s="8" t="n"/>
    </row>
    <row r="219">
      <c r="A219" s="15" t="n"/>
      <c r="B219" s="16" t="n"/>
      <c r="C219" s="17">
        <f>IF(B219="","",IFERROR(INDEX(Karyawan!$C$5:$C$54,MATCH(B219,Karyawan!$B$5:$B$54,0)),"ID tidak ada"))</f>
        <v/>
      </c>
      <c r="D219" s="16" t="n"/>
      <c r="E219" s="11" t="n"/>
      <c r="F219" s="11" t="n"/>
      <c r="G219" s="18">
        <f>IF(OR(D219&lt;&gt;"H",E219=""),"",IF(ROUND((E219-JamMasuk)*1440,0)&gt;ToleransiTelat,ROUND((E219-JamMasuk)*1440,0),0))</f>
        <v/>
      </c>
      <c r="H219" s="18">
        <f>IF(OR(D219&lt;&gt;"H",F219=""),"",MAX(0,ROUND((JamPulang-F219)*1440,0)))</f>
        <v/>
      </c>
      <c r="I219" s="19">
        <f>IF(OR(E219="",F219=""),"",MAX(0,ROUND(MOD(F219-E219,1)*24-IstirahatMenit/60,2)))</f>
        <v/>
      </c>
      <c r="J219" s="16" t="n"/>
      <c r="K219" s="20">
        <f>IF(OR(J219&lt;&gt;"Y",F219=""),"",IF(D219="L",I219,MAX(0,ROUNDDOWN(ROUND((F219-JamPulang)*1440,0)/30,0)/2)))</f>
        <v/>
      </c>
      <c r="L219" s="8" t="n"/>
    </row>
    <row r="220">
      <c r="A220" s="15" t="n"/>
      <c r="B220" s="16" t="n"/>
      <c r="C220" s="17">
        <f>IF(B220="","",IFERROR(INDEX(Karyawan!$C$5:$C$54,MATCH(B220,Karyawan!$B$5:$B$54,0)),"ID tidak ada"))</f>
        <v/>
      </c>
      <c r="D220" s="16" t="n"/>
      <c r="E220" s="11" t="n"/>
      <c r="F220" s="11" t="n"/>
      <c r="G220" s="18">
        <f>IF(OR(D220&lt;&gt;"H",E220=""),"",IF(ROUND((E220-JamMasuk)*1440,0)&gt;ToleransiTelat,ROUND((E220-JamMasuk)*1440,0),0))</f>
        <v/>
      </c>
      <c r="H220" s="18">
        <f>IF(OR(D220&lt;&gt;"H",F220=""),"",MAX(0,ROUND((JamPulang-F220)*1440,0)))</f>
        <v/>
      </c>
      <c r="I220" s="19">
        <f>IF(OR(E220="",F220=""),"",MAX(0,ROUND(MOD(F220-E220,1)*24-IstirahatMenit/60,2)))</f>
        <v/>
      </c>
      <c r="J220" s="16" t="n"/>
      <c r="K220" s="20">
        <f>IF(OR(J220&lt;&gt;"Y",F220=""),"",IF(D220="L",I220,MAX(0,ROUNDDOWN(ROUND((F220-JamPulang)*1440,0)/30,0)/2)))</f>
        <v/>
      </c>
      <c r="L220" s="8" t="n"/>
    </row>
    <row r="221">
      <c r="A221" s="15" t="n"/>
      <c r="B221" s="16" t="n"/>
      <c r="C221" s="17">
        <f>IF(B221="","",IFERROR(INDEX(Karyawan!$C$5:$C$54,MATCH(B221,Karyawan!$B$5:$B$54,0)),"ID tidak ada"))</f>
        <v/>
      </c>
      <c r="D221" s="16" t="n"/>
      <c r="E221" s="11" t="n"/>
      <c r="F221" s="11" t="n"/>
      <c r="G221" s="18">
        <f>IF(OR(D221&lt;&gt;"H",E221=""),"",IF(ROUND((E221-JamMasuk)*1440,0)&gt;ToleransiTelat,ROUND((E221-JamMasuk)*1440,0),0))</f>
        <v/>
      </c>
      <c r="H221" s="18">
        <f>IF(OR(D221&lt;&gt;"H",F221=""),"",MAX(0,ROUND((JamPulang-F221)*1440,0)))</f>
        <v/>
      </c>
      <c r="I221" s="19">
        <f>IF(OR(E221="",F221=""),"",MAX(0,ROUND(MOD(F221-E221,1)*24-IstirahatMenit/60,2)))</f>
        <v/>
      </c>
      <c r="J221" s="16" t="n"/>
      <c r="K221" s="20">
        <f>IF(OR(J221&lt;&gt;"Y",F221=""),"",IF(D221="L",I221,MAX(0,ROUNDDOWN(ROUND((F221-JamPulang)*1440,0)/30,0)/2)))</f>
        <v/>
      </c>
      <c r="L221" s="8" t="n"/>
    </row>
    <row r="222">
      <c r="A222" s="15" t="n"/>
      <c r="B222" s="16" t="n"/>
      <c r="C222" s="17">
        <f>IF(B222="","",IFERROR(INDEX(Karyawan!$C$5:$C$54,MATCH(B222,Karyawan!$B$5:$B$54,0)),"ID tidak ada"))</f>
        <v/>
      </c>
      <c r="D222" s="16" t="n"/>
      <c r="E222" s="11" t="n"/>
      <c r="F222" s="11" t="n"/>
      <c r="G222" s="18">
        <f>IF(OR(D222&lt;&gt;"H",E222=""),"",IF(ROUND((E222-JamMasuk)*1440,0)&gt;ToleransiTelat,ROUND((E222-JamMasuk)*1440,0),0))</f>
        <v/>
      </c>
      <c r="H222" s="18">
        <f>IF(OR(D222&lt;&gt;"H",F222=""),"",MAX(0,ROUND((JamPulang-F222)*1440,0)))</f>
        <v/>
      </c>
      <c r="I222" s="19">
        <f>IF(OR(E222="",F222=""),"",MAX(0,ROUND(MOD(F222-E222,1)*24-IstirahatMenit/60,2)))</f>
        <v/>
      </c>
      <c r="J222" s="16" t="n"/>
      <c r="K222" s="20">
        <f>IF(OR(J222&lt;&gt;"Y",F222=""),"",IF(D222="L",I222,MAX(0,ROUNDDOWN(ROUND((F222-JamPulang)*1440,0)/30,0)/2)))</f>
        <v/>
      </c>
      <c r="L222" s="8" t="n"/>
    </row>
    <row r="223">
      <c r="A223" s="15" t="n"/>
      <c r="B223" s="16" t="n"/>
      <c r="C223" s="17">
        <f>IF(B223="","",IFERROR(INDEX(Karyawan!$C$5:$C$54,MATCH(B223,Karyawan!$B$5:$B$54,0)),"ID tidak ada"))</f>
        <v/>
      </c>
      <c r="D223" s="16" t="n"/>
      <c r="E223" s="11" t="n"/>
      <c r="F223" s="11" t="n"/>
      <c r="G223" s="18">
        <f>IF(OR(D223&lt;&gt;"H",E223=""),"",IF(ROUND((E223-JamMasuk)*1440,0)&gt;ToleransiTelat,ROUND((E223-JamMasuk)*1440,0),0))</f>
        <v/>
      </c>
      <c r="H223" s="18">
        <f>IF(OR(D223&lt;&gt;"H",F223=""),"",MAX(0,ROUND((JamPulang-F223)*1440,0)))</f>
        <v/>
      </c>
      <c r="I223" s="19">
        <f>IF(OR(E223="",F223=""),"",MAX(0,ROUND(MOD(F223-E223,1)*24-IstirahatMenit/60,2)))</f>
        <v/>
      </c>
      <c r="J223" s="16" t="n"/>
      <c r="K223" s="20">
        <f>IF(OR(J223&lt;&gt;"Y",F223=""),"",IF(D223="L",I223,MAX(0,ROUNDDOWN(ROUND((F223-JamPulang)*1440,0)/30,0)/2)))</f>
        <v/>
      </c>
      <c r="L223" s="8" t="n"/>
    </row>
    <row r="224">
      <c r="A224" s="15" t="n"/>
      <c r="B224" s="16" t="n"/>
      <c r="C224" s="17">
        <f>IF(B224="","",IFERROR(INDEX(Karyawan!$C$5:$C$54,MATCH(B224,Karyawan!$B$5:$B$54,0)),"ID tidak ada"))</f>
        <v/>
      </c>
      <c r="D224" s="16" t="n"/>
      <c r="E224" s="11" t="n"/>
      <c r="F224" s="11" t="n"/>
      <c r="G224" s="18">
        <f>IF(OR(D224&lt;&gt;"H",E224=""),"",IF(ROUND((E224-JamMasuk)*1440,0)&gt;ToleransiTelat,ROUND((E224-JamMasuk)*1440,0),0))</f>
        <v/>
      </c>
      <c r="H224" s="18">
        <f>IF(OR(D224&lt;&gt;"H",F224=""),"",MAX(0,ROUND((JamPulang-F224)*1440,0)))</f>
        <v/>
      </c>
      <c r="I224" s="19">
        <f>IF(OR(E224="",F224=""),"",MAX(0,ROUND(MOD(F224-E224,1)*24-IstirahatMenit/60,2)))</f>
        <v/>
      </c>
      <c r="J224" s="16" t="n"/>
      <c r="K224" s="20">
        <f>IF(OR(J224&lt;&gt;"Y",F224=""),"",IF(D224="L",I224,MAX(0,ROUNDDOWN(ROUND((F224-JamPulang)*1440,0)/30,0)/2)))</f>
        <v/>
      </c>
      <c r="L224" s="8" t="n"/>
    </row>
    <row r="225">
      <c r="A225" s="15" t="n"/>
      <c r="B225" s="16" t="n"/>
      <c r="C225" s="17">
        <f>IF(B225="","",IFERROR(INDEX(Karyawan!$C$5:$C$54,MATCH(B225,Karyawan!$B$5:$B$54,0)),"ID tidak ada"))</f>
        <v/>
      </c>
      <c r="D225" s="16" t="n"/>
      <c r="E225" s="11" t="n"/>
      <c r="F225" s="11" t="n"/>
      <c r="G225" s="18">
        <f>IF(OR(D225&lt;&gt;"H",E225=""),"",IF(ROUND((E225-JamMasuk)*1440,0)&gt;ToleransiTelat,ROUND((E225-JamMasuk)*1440,0),0))</f>
        <v/>
      </c>
      <c r="H225" s="18">
        <f>IF(OR(D225&lt;&gt;"H",F225=""),"",MAX(0,ROUND((JamPulang-F225)*1440,0)))</f>
        <v/>
      </c>
      <c r="I225" s="19">
        <f>IF(OR(E225="",F225=""),"",MAX(0,ROUND(MOD(F225-E225,1)*24-IstirahatMenit/60,2)))</f>
        <v/>
      </c>
      <c r="J225" s="16" t="n"/>
      <c r="K225" s="20">
        <f>IF(OR(J225&lt;&gt;"Y",F225=""),"",IF(D225="L",I225,MAX(0,ROUNDDOWN(ROUND((F225-JamPulang)*1440,0)/30,0)/2)))</f>
        <v/>
      </c>
      <c r="L225" s="8" t="n"/>
    </row>
    <row r="226">
      <c r="A226" s="15" t="n"/>
      <c r="B226" s="16" t="n"/>
      <c r="C226" s="17">
        <f>IF(B226="","",IFERROR(INDEX(Karyawan!$C$5:$C$54,MATCH(B226,Karyawan!$B$5:$B$54,0)),"ID tidak ada"))</f>
        <v/>
      </c>
      <c r="D226" s="16" t="n"/>
      <c r="E226" s="11" t="n"/>
      <c r="F226" s="11" t="n"/>
      <c r="G226" s="18">
        <f>IF(OR(D226&lt;&gt;"H",E226=""),"",IF(ROUND((E226-JamMasuk)*1440,0)&gt;ToleransiTelat,ROUND((E226-JamMasuk)*1440,0),0))</f>
        <v/>
      </c>
      <c r="H226" s="18">
        <f>IF(OR(D226&lt;&gt;"H",F226=""),"",MAX(0,ROUND((JamPulang-F226)*1440,0)))</f>
        <v/>
      </c>
      <c r="I226" s="19">
        <f>IF(OR(E226="",F226=""),"",MAX(0,ROUND(MOD(F226-E226,1)*24-IstirahatMenit/60,2)))</f>
        <v/>
      </c>
      <c r="J226" s="16" t="n"/>
      <c r="K226" s="20">
        <f>IF(OR(J226&lt;&gt;"Y",F226=""),"",IF(D226="L",I226,MAX(0,ROUNDDOWN(ROUND((F226-JamPulang)*1440,0)/30,0)/2)))</f>
        <v/>
      </c>
      <c r="L226" s="8" t="n"/>
    </row>
    <row r="227">
      <c r="A227" s="15" t="n"/>
      <c r="B227" s="16" t="n"/>
      <c r="C227" s="17">
        <f>IF(B227="","",IFERROR(INDEX(Karyawan!$C$5:$C$54,MATCH(B227,Karyawan!$B$5:$B$54,0)),"ID tidak ada"))</f>
        <v/>
      </c>
      <c r="D227" s="16" t="n"/>
      <c r="E227" s="11" t="n"/>
      <c r="F227" s="11" t="n"/>
      <c r="G227" s="18">
        <f>IF(OR(D227&lt;&gt;"H",E227=""),"",IF(ROUND((E227-JamMasuk)*1440,0)&gt;ToleransiTelat,ROUND((E227-JamMasuk)*1440,0),0))</f>
        <v/>
      </c>
      <c r="H227" s="18">
        <f>IF(OR(D227&lt;&gt;"H",F227=""),"",MAX(0,ROUND((JamPulang-F227)*1440,0)))</f>
        <v/>
      </c>
      <c r="I227" s="19">
        <f>IF(OR(E227="",F227=""),"",MAX(0,ROUND(MOD(F227-E227,1)*24-IstirahatMenit/60,2)))</f>
        <v/>
      </c>
      <c r="J227" s="16" t="n"/>
      <c r="K227" s="20">
        <f>IF(OR(J227&lt;&gt;"Y",F227=""),"",IF(D227="L",I227,MAX(0,ROUNDDOWN(ROUND((F227-JamPulang)*1440,0)/30,0)/2)))</f>
        <v/>
      </c>
      <c r="L227" s="8" t="n"/>
    </row>
    <row r="228">
      <c r="A228" s="15" t="n"/>
      <c r="B228" s="16" t="n"/>
      <c r="C228" s="17">
        <f>IF(B228="","",IFERROR(INDEX(Karyawan!$C$5:$C$54,MATCH(B228,Karyawan!$B$5:$B$54,0)),"ID tidak ada"))</f>
        <v/>
      </c>
      <c r="D228" s="16" t="n"/>
      <c r="E228" s="11" t="n"/>
      <c r="F228" s="11" t="n"/>
      <c r="G228" s="18">
        <f>IF(OR(D228&lt;&gt;"H",E228=""),"",IF(ROUND((E228-JamMasuk)*1440,0)&gt;ToleransiTelat,ROUND((E228-JamMasuk)*1440,0),0))</f>
        <v/>
      </c>
      <c r="H228" s="18">
        <f>IF(OR(D228&lt;&gt;"H",F228=""),"",MAX(0,ROUND((JamPulang-F228)*1440,0)))</f>
        <v/>
      </c>
      <c r="I228" s="19">
        <f>IF(OR(E228="",F228=""),"",MAX(0,ROUND(MOD(F228-E228,1)*24-IstirahatMenit/60,2)))</f>
        <v/>
      </c>
      <c r="J228" s="16" t="n"/>
      <c r="K228" s="20">
        <f>IF(OR(J228&lt;&gt;"Y",F228=""),"",IF(D228="L",I228,MAX(0,ROUNDDOWN(ROUND((F228-JamPulang)*1440,0)/30,0)/2)))</f>
        <v/>
      </c>
      <c r="L228" s="8" t="n"/>
    </row>
    <row r="229">
      <c r="A229" s="15" t="n"/>
      <c r="B229" s="16" t="n"/>
      <c r="C229" s="17">
        <f>IF(B229="","",IFERROR(INDEX(Karyawan!$C$5:$C$54,MATCH(B229,Karyawan!$B$5:$B$54,0)),"ID tidak ada"))</f>
        <v/>
      </c>
      <c r="D229" s="16" t="n"/>
      <c r="E229" s="11" t="n"/>
      <c r="F229" s="11" t="n"/>
      <c r="G229" s="18">
        <f>IF(OR(D229&lt;&gt;"H",E229=""),"",IF(ROUND((E229-JamMasuk)*1440,0)&gt;ToleransiTelat,ROUND((E229-JamMasuk)*1440,0),0))</f>
        <v/>
      </c>
      <c r="H229" s="18">
        <f>IF(OR(D229&lt;&gt;"H",F229=""),"",MAX(0,ROUND((JamPulang-F229)*1440,0)))</f>
        <v/>
      </c>
      <c r="I229" s="19">
        <f>IF(OR(E229="",F229=""),"",MAX(0,ROUND(MOD(F229-E229,1)*24-IstirahatMenit/60,2)))</f>
        <v/>
      </c>
      <c r="J229" s="16" t="n"/>
      <c r="K229" s="20">
        <f>IF(OR(J229&lt;&gt;"Y",F229=""),"",IF(D229="L",I229,MAX(0,ROUNDDOWN(ROUND((F229-JamPulang)*1440,0)/30,0)/2)))</f>
        <v/>
      </c>
      <c r="L229" s="8" t="n"/>
    </row>
    <row r="230">
      <c r="A230" s="15" t="n"/>
      <c r="B230" s="16" t="n"/>
      <c r="C230" s="17">
        <f>IF(B230="","",IFERROR(INDEX(Karyawan!$C$5:$C$54,MATCH(B230,Karyawan!$B$5:$B$54,0)),"ID tidak ada"))</f>
        <v/>
      </c>
      <c r="D230" s="16" t="n"/>
      <c r="E230" s="11" t="n"/>
      <c r="F230" s="11" t="n"/>
      <c r="G230" s="18">
        <f>IF(OR(D230&lt;&gt;"H",E230=""),"",IF(ROUND((E230-JamMasuk)*1440,0)&gt;ToleransiTelat,ROUND((E230-JamMasuk)*1440,0),0))</f>
        <v/>
      </c>
      <c r="H230" s="18">
        <f>IF(OR(D230&lt;&gt;"H",F230=""),"",MAX(0,ROUND((JamPulang-F230)*1440,0)))</f>
        <v/>
      </c>
      <c r="I230" s="19">
        <f>IF(OR(E230="",F230=""),"",MAX(0,ROUND(MOD(F230-E230,1)*24-IstirahatMenit/60,2)))</f>
        <v/>
      </c>
      <c r="J230" s="16" t="n"/>
      <c r="K230" s="20">
        <f>IF(OR(J230&lt;&gt;"Y",F230=""),"",IF(D230="L",I230,MAX(0,ROUNDDOWN(ROUND((F230-JamPulang)*1440,0)/30,0)/2)))</f>
        <v/>
      </c>
      <c r="L230" s="8" t="n"/>
    </row>
    <row r="231">
      <c r="A231" s="15" t="n"/>
      <c r="B231" s="16" t="n"/>
      <c r="C231" s="17">
        <f>IF(B231="","",IFERROR(INDEX(Karyawan!$C$5:$C$54,MATCH(B231,Karyawan!$B$5:$B$54,0)),"ID tidak ada"))</f>
        <v/>
      </c>
      <c r="D231" s="16" t="n"/>
      <c r="E231" s="11" t="n"/>
      <c r="F231" s="11" t="n"/>
      <c r="G231" s="18">
        <f>IF(OR(D231&lt;&gt;"H",E231=""),"",IF(ROUND((E231-JamMasuk)*1440,0)&gt;ToleransiTelat,ROUND((E231-JamMasuk)*1440,0),0))</f>
        <v/>
      </c>
      <c r="H231" s="18">
        <f>IF(OR(D231&lt;&gt;"H",F231=""),"",MAX(0,ROUND((JamPulang-F231)*1440,0)))</f>
        <v/>
      </c>
      <c r="I231" s="19">
        <f>IF(OR(E231="",F231=""),"",MAX(0,ROUND(MOD(F231-E231,1)*24-IstirahatMenit/60,2)))</f>
        <v/>
      </c>
      <c r="J231" s="16" t="n"/>
      <c r="K231" s="20">
        <f>IF(OR(J231&lt;&gt;"Y",F231=""),"",IF(D231="L",I231,MAX(0,ROUNDDOWN(ROUND((F231-JamPulang)*1440,0)/30,0)/2)))</f>
        <v/>
      </c>
      <c r="L231" s="8" t="n"/>
    </row>
    <row r="232">
      <c r="A232" s="15" t="n"/>
      <c r="B232" s="16" t="n"/>
      <c r="C232" s="17">
        <f>IF(B232="","",IFERROR(INDEX(Karyawan!$C$5:$C$54,MATCH(B232,Karyawan!$B$5:$B$54,0)),"ID tidak ada"))</f>
        <v/>
      </c>
      <c r="D232" s="16" t="n"/>
      <c r="E232" s="11" t="n"/>
      <c r="F232" s="11" t="n"/>
      <c r="G232" s="18">
        <f>IF(OR(D232&lt;&gt;"H",E232=""),"",IF(ROUND((E232-JamMasuk)*1440,0)&gt;ToleransiTelat,ROUND((E232-JamMasuk)*1440,0),0))</f>
        <v/>
      </c>
      <c r="H232" s="18">
        <f>IF(OR(D232&lt;&gt;"H",F232=""),"",MAX(0,ROUND((JamPulang-F232)*1440,0)))</f>
        <v/>
      </c>
      <c r="I232" s="19">
        <f>IF(OR(E232="",F232=""),"",MAX(0,ROUND(MOD(F232-E232,1)*24-IstirahatMenit/60,2)))</f>
        <v/>
      </c>
      <c r="J232" s="16" t="n"/>
      <c r="K232" s="20">
        <f>IF(OR(J232&lt;&gt;"Y",F232=""),"",IF(D232="L",I232,MAX(0,ROUNDDOWN(ROUND((F232-JamPulang)*1440,0)/30,0)/2)))</f>
        <v/>
      </c>
      <c r="L232" s="8" t="n"/>
    </row>
    <row r="233">
      <c r="A233" s="15" t="n"/>
      <c r="B233" s="16" t="n"/>
      <c r="C233" s="17">
        <f>IF(B233="","",IFERROR(INDEX(Karyawan!$C$5:$C$54,MATCH(B233,Karyawan!$B$5:$B$54,0)),"ID tidak ada"))</f>
        <v/>
      </c>
      <c r="D233" s="16" t="n"/>
      <c r="E233" s="11" t="n"/>
      <c r="F233" s="11" t="n"/>
      <c r="G233" s="18">
        <f>IF(OR(D233&lt;&gt;"H",E233=""),"",IF(ROUND((E233-JamMasuk)*1440,0)&gt;ToleransiTelat,ROUND((E233-JamMasuk)*1440,0),0))</f>
        <v/>
      </c>
      <c r="H233" s="18">
        <f>IF(OR(D233&lt;&gt;"H",F233=""),"",MAX(0,ROUND((JamPulang-F233)*1440,0)))</f>
        <v/>
      </c>
      <c r="I233" s="19">
        <f>IF(OR(E233="",F233=""),"",MAX(0,ROUND(MOD(F233-E233,1)*24-IstirahatMenit/60,2)))</f>
        <v/>
      </c>
      <c r="J233" s="16" t="n"/>
      <c r="K233" s="20">
        <f>IF(OR(J233&lt;&gt;"Y",F233=""),"",IF(D233="L",I233,MAX(0,ROUNDDOWN(ROUND((F233-JamPulang)*1440,0)/30,0)/2)))</f>
        <v/>
      </c>
      <c r="L233" s="8" t="n"/>
    </row>
    <row r="234">
      <c r="A234" s="15" t="n"/>
      <c r="B234" s="16" t="n"/>
      <c r="C234" s="17">
        <f>IF(B234="","",IFERROR(INDEX(Karyawan!$C$5:$C$54,MATCH(B234,Karyawan!$B$5:$B$54,0)),"ID tidak ada"))</f>
        <v/>
      </c>
      <c r="D234" s="16" t="n"/>
      <c r="E234" s="11" t="n"/>
      <c r="F234" s="11" t="n"/>
      <c r="G234" s="18">
        <f>IF(OR(D234&lt;&gt;"H",E234=""),"",IF(ROUND((E234-JamMasuk)*1440,0)&gt;ToleransiTelat,ROUND((E234-JamMasuk)*1440,0),0))</f>
        <v/>
      </c>
      <c r="H234" s="18">
        <f>IF(OR(D234&lt;&gt;"H",F234=""),"",MAX(0,ROUND((JamPulang-F234)*1440,0)))</f>
        <v/>
      </c>
      <c r="I234" s="19">
        <f>IF(OR(E234="",F234=""),"",MAX(0,ROUND(MOD(F234-E234,1)*24-IstirahatMenit/60,2)))</f>
        <v/>
      </c>
      <c r="J234" s="16" t="n"/>
      <c r="K234" s="20">
        <f>IF(OR(J234&lt;&gt;"Y",F234=""),"",IF(D234="L",I234,MAX(0,ROUNDDOWN(ROUND((F234-JamPulang)*1440,0)/30,0)/2)))</f>
        <v/>
      </c>
      <c r="L234" s="8" t="n"/>
    </row>
    <row r="235">
      <c r="A235" s="15" t="n"/>
      <c r="B235" s="16" t="n"/>
      <c r="C235" s="17">
        <f>IF(B235="","",IFERROR(INDEX(Karyawan!$C$5:$C$54,MATCH(B235,Karyawan!$B$5:$B$54,0)),"ID tidak ada"))</f>
        <v/>
      </c>
      <c r="D235" s="16" t="n"/>
      <c r="E235" s="11" t="n"/>
      <c r="F235" s="11" t="n"/>
      <c r="G235" s="18">
        <f>IF(OR(D235&lt;&gt;"H",E235=""),"",IF(ROUND((E235-JamMasuk)*1440,0)&gt;ToleransiTelat,ROUND((E235-JamMasuk)*1440,0),0))</f>
        <v/>
      </c>
      <c r="H235" s="18">
        <f>IF(OR(D235&lt;&gt;"H",F235=""),"",MAX(0,ROUND((JamPulang-F235)*1440,0)))</f>
        <v/>
      </c>
      <c r="I235" s="19">
        <f>IF(OR(E235="",F235=""),"",MAX(0,ROUND(MOD(F235-E235,1)*24-IstirahatMenit/60,2)))</f>
        <v/>
      </c>
      <c r="J235" s="16" t="n"/>
      <c r="K235" s="20">
        <f>IF(OR(J235&lt;&gt;"Y",F235=""),"",IF(D235="L",I235,MAX(0,ROUNDDOWN(ROUND((F235-JamPulang)*1440,0)/30,0)/2)))</f>
        <v/>
      </c>
      <c r="L235" s="8" t="n"/>
    </row>
    <row r="236">
      <c r="A236" s="15" t="n"/>
      <c r="B236" s="16" t="n"/>
      <c r="C236" s="17">
        <f>IF(B236="","",IFERROR(INDEX(Karyawan!$C$5:$C$54,MATCH(B236,Karyawan!$B$5:$B$54,0)),"ID tidak ada"))</f>
        <v/>
      </c>
      <c r="D236" s="16" t="n"/>
      <c r="E236" s="11" t="n"/>
      <c r="F236" s="11" t="n"/>
      <c r="G236" s="18">
        <f>IF(OR(D236&lt;&gt;"H",E236=""),"",IF(ROUND((E236-JamMasuk)*1440,0)&gt;ToleransiTelat,ROUND((E236-JamMasuk)*1440,0),0))</f>
        <v/>
      </c>
      <c r="H236" s="18">
        <f>IF(OR(D236&lt;&gt;"H",F236=""),"",MAX(0,ROUND((JamPulang-F236)*1440,0)))</f>
        <v/>
      </c>
      <c r="I236" s="19">
        <f>IF(OR(E236="",F236=""),"",MAX(0,ROUND(MOD(F236-E236,1)*24-IstirahatMenit/60,2)))</f>
        <v/>
      </c>
      <c r="J236" s="16" t="n"/>
      <c r="K236" s="20">
        <f>IF(OR(J236&lt;&gt;"Y",F236=""),"",IF(D236="L",I236,MAX(0,ROUNDDOWN(ROUND((F236-JamPulang)*1440,0)/30,0)/2)))</f>
        <v/>
      </c>
      <c r="L236" s="8" t="n"/>
    </row>
    <row r="237">
      <c r="A237" s="15" t="n"/>
      <c r="B237" s="16" t="n"/>
      <c r="C237" s="17">
        <f>IF(B237="","",IFERROR(INDEX(Karyawan!$C$5:$C$54,MATCH(B237,Karyawan!$B$5:$B$54,0)),"ID tidak ada"))</f>
        <v/>
      </c>
      <c r="D237" s="16" t="n"/>
      <c r="E237" s="11" t="n"/>
      <c r="F237" s="11" t="n"/>
      <c r="G237" s="18">
        <f>IF(OR(D237&lt;&gt;"H",E237=""),"",IF(ROUND((E237-JamMasuk)*1440,0)&gt;ToleransiTelat,ROUND((E237-JamMasuk)*1440,0),0))</f>
        <v/>
      </c>
      <c r="H237" s="18">
        <f>IF(OR(D237&lt;&gt;"H",F237=""),"",MAX(0,ROUND((JamPulang-F237)*1440,0)))</f>
        <v/>
      </c>
      <c r="I237" s="19">
        <f>IF(OR(E237="",F237=""),"",MAX(0,ROUND(MOD(F237-E237,1)*24-IstirahatMenit/60,2)))</f>
        <v/>
      </c>
      <c r="J237" s="16" t="n"/>
      <c r="K237" s="20">
        <f>IF(OR(J237&lt;&gt;"Y",F237=""),"",IF(D237="L",I237,MAX(0,ROUNDDOWN(ROUND((F237-JamPulang)*1440,0)/30,0)/2)))</f>
        <v/>
      </c>
      <c r="L237" s="8" t="n"/>
    </row>
    <row r="238">
      <c r="A238" s="15" t="n"/>
      <c r="B238" s="16" t="n"/>
      <c r="C238" s="17">
        <f>IF(B238="","",IFERROR(INDEX(Karyawan!$C$5:$C$54,MATCH(B238,Karyawan!$B$5:$B$54,0)),"ID tidak ada"))</f>
        <v/>
      </c>
      <c r="D238" s="16" t="n"/>
      <c r="E238" s="11" t="n"/>
      <c r="F238" s="11" t="n"/>
      <c r="G238" s="18">
        <f>IF(OR(D238&lt;&gt;"H",E238=""),"",IF(ROUND((E238-JamMasuk)*1440,0)&gt;ToleransiTelat,ROUND((E238-JamMasuk)*1440,0),0))</f>
        <v/>
      </c>
      <c r="H238" s="18">
        <f>IF(OR(D238&lt;&gt;"H",F238=""),"",MAX(0,ROUND((JamPulang-F238)*1440,0)))</f>
        <v/>
      </c>
      <c r="I238" s="19">
        <f>IF(OR(E238="",F238=""),"",MAX(0,ROUND(MOD(F238-E238,1)*24-IstirahatMenit/60,2)))</f>
        <v/>
      </c>
      <c r="J238" s="16" t="n"/>
      <c r="K238" s="20">
        <f>IF(OR(J238&lt;&gt;"Y",F238=""),"",IF(D238="L",I238,MAX(0,ROUNDDOWN(ROUND((F238-JamPulang)*1440,0)/30,0)/2)))</f>
        <v/>
      </c>
      <c r="L238" s="8" t="n"/>
    </row>
    <row r="239">
      <c r="A239" s="15" t="n"/>
      <c r="B239" s="16" t="n"/>
      <c r="C239" s="17">
        <f>IF(B239="","",IFERROR(INDEX(Karyawan!$C$5:$C$54,MATCH(B239,Karyawan!$B$5:$B$54,0)),"ID tidak ada"))</f>
        <v/>
      </c>
      <c r="D239" s="16" t="n"/>
      <c r="E239" s="11" t="n"/>
      <c r="F239" s="11" t="n"/>
      <c r="G239" s="18">
        <f>IF(OR(D239&lt;&gt;"H",E239=""),"",IF(ROUND((E239-JamMasuk)*1440,0)&gt;ToleransiTelat,ROUND((E239-JamMasuk)*1440,0),0))</f>
        <v/>
      </c>
      <c r="H239" s="18">
        <f>IF(OR(D239&lt;&gt;"H",F239=""),"",MAX(0,ROUND((JamPulang-F239)*1440,0)))</f>
        <v/>
      </c>
      <c r="I239" s="19">
        <f>IF(OR(E239="",F239=""),"",MAX(0,ROUND(MOD(F239-E239,1)*24-IstirahatMenit/60,2)))</f>
        <v/>
      </c>
      <c r="J239" s="16" t="n"/>
      <c r="K239" s="20">
        <f>IF(OR(J239&lt;&gt;"Y",F239=""),"",IF(D239="L",I239,MAX(0,ROUNDDOWN(ROUND((F239-JamPulang)*1440,0)/30,0)/2)))</f>
        <v/>
      </c>
      <c r="L239" s="8" t="n"/>
    </row>
    <row r="240">
      <c r="A240" s="15" t="n"/>
      <c r="B240" s="16" t="n"/>
      <c r="C240" s="17">
        <f>IF(B240="","",IFERROR(INDEX(Karyawan!$C$5:$C$54,MATCH(B240,Karyawan!$B$5:$B$54,0)),"ID tidak ada"))</f>
        <v/>
      </c>
      <c r="D240" s="16" t="n"/>
      <c r="E240" s="11" t="n"/>
      <c r="F240" s="11" t="n"/>
      <c r="G240" s="18">
        <f>IF(OR(D240&lt;&gt;"H",E240=""),"",IF(ROUND((E240-JamMasuk)*1440,0)&gt;ToleransiTelat,ROUND((E240-JamMasuk)*1440,0),0))</f>
        <v/>
      </c>
      <c r="H240" s="18">
        <f>IF(OR(D240&lt;&gt;"H",F240=""),"",MAX(0,ROUND((JamPulang-F240)*1440,0)))</f>
        <v/>
      </c>
      <c r="I240" s="19">
        <f>IF(OR(E240="",F240=""),"",MAX(0,ROUND(MOD(F240-E240,1)*24-IstirahatMenit/60,2)))</f>
        <v/>
      </c>
      <c r="J240" s="16" t="n"/>
      <c r="K240" s="20">
        <f>IF(OR(J240&lt;&gt;"Y",F240=""),"",IF(D240="L",I240,MAX(0,ROUNDDOWN(ROUND((F240-JamPulang)*1440,0)/30,0)/2)))</f>
        <v/>
      </c>
      <c r="L240" s="8" t="n"/>
    </row>
    <row r="241">
      <c r="A241" s="15" t="n"/>
      <c r="B241" s="16" t="n"/>
      <c r="C241" s="17">
        <f>IF(B241="","",IFERROR(INDEX(Karyawan!$C$5:$C$54,MATCH(B241,Karyawan!$B$5:$B$54,0)),"ID tidak ada"))</f>
        <v/>
      </c>
      <c r="D241" s="16" t="n"/>
      <c r="E241" s="11" t="n"/>
      <c r="F241" s="11" t="n"/>
      <c r="G241" s="18">
        <f>IF(OR(D241&lt;&gt;"H",E241=""),"",IF(ROUND((E241-JamMasuk)*1440,0)&gt;ToleransiTelat,ROUND((E241-JamMasuk)*1440,0),0))</f>
        <v/>
      </c>
      <c r="H241" s="18">
        <f>IF(OR(D241&lt;&gt;"H",F241=""),"",MAX(0,ROUND((JamPulang-F241)*1440,0)))</f>
        <v/>
      </c>
      <c r="I241" s="19">
        <f>IF(OR(E241="",F241=""),"",MAX(0,ROUND(MOD(F241-E241,1)*24-IstirahatMenit/60,2)))</f>
        <v/>
      </c>
      <c r="J241" s="16" t="n"/>
      <c r="K241" s="20">
        <f>IF(OR(J241&lt;&gt;"Y",F241=""),"",IF(D241="L",I241,MAX(0,ROUNDDOWN(ROUND((F241-JamPulang)*1440,0)/30,0)/2)))</f>
        <v/>
      </c>
      <c r="L241" s="8" t="n"/>
    </row>
    <row r="242">
      <c r="A242" s="15" t="n"/>
      <c r="B242" s="16" t="n"/>
      <c r="C242" s="17">
        <f>IF(B242="","",IFERROR(INDEX(Karyawan!$C$5:$C$54,MATCH(B242,Karyawan!$B$5:$B$54,0)),"ID tidak ada"))</f>
        <v/>
      </c>
      <c r="D242" s="16" t="n"/>
      <c r="E242" s="11" t="n"/>
      <c r="F242" s="11" t="n"/>
      <c r="G242" s="18">
        <f>IF(OR(D242&lt;&gt;"H",E242=""),"",IF(ROUND((E242-JamMasuk)*1440,0)&gt;ToleransiTelat,ROUND((E242-JamMasuk)*1440,0),0))</f>
        <v/>
      </c>
      <c r="H242" s="18">
        <f>IF(OR(D242&lt;&gt;"H",F242=""),"",MAX(0,ROUND((JamPulang-F242)*1440,0)))</f>
        <v/>
      </c>
      <c r="I242" s="19">
        <f>IF(OR(E242="",F242=""),"",MAX(0,ROUND(MOD(F242-E242,1)*24-IstirahatMenit/60,2)))</f>
        <v/>
      </c>
      <c r="J242" s="16" t="n"/>
      <c r="K242" s="20">
        <f>IF(OR(J242&lt;&gt;"Y",F242=""),"",IF(D242="L",I242,MAX(0,ROUNDDOWN(ROUND((F242-JamPulang)*1440,0)/30,0)/2)))</f>
        <v/>
      </c>
      <c r="L242" s="8" t="n"/>
    </row>
    <row r="243">
      <c r="A243" s="15" t="n"/>
      <c r="B243" s="16" t="n"/>
      <c r="C243" s="17">
        <f>IF(B243="","",IFERROR(INDEX(Karyawan!$C$5:$C$54,MATCH(B243,Karyawan!$B$5:$B$54,0)),"ID tidak ada"))</f>
        <v/>
      </c>
      <c r="D243" s="16" t="n"/>
      <c r="E243" s="11" t="n"/>
      <c r="F243" s="11" t="n"/>
      <c r="G243" s="18">
        <f>IF(OR(D243&lt;&gt;"H",E243=""),"",IF(ROUND((E243-JamMasuk)*1440,0)&gt;ToleransiTelat,ROUND((E243-JamMasuk)*1440,0),0))</f>
        <v/>
      </c>
      <c r="H243" s="18">
        <f>IF(OR(D243&lt;&gt;"H",F243=""),"",MAX(0,ROUND((JamPulang-F243)*1440,0)))</f>
        <v/>
      </c>
      <c r="I243" s="19">
        <f>IF(OR(E243="",F243=""),"",MAX(0,ROUND(MOD(F243-E243,1)*24-IstirahatMenit/60,2)))</f>
        <v/>
      </c>
      <c r="J243" s="16" t="n"/>
      <c r="K243" s="20">
        <f>IF(OR(J243&lt;&gt;"Y",F243=""),"",IF(D243="L",I243,MAX(0,ROUNDDOWN(ROUND((F243-JamPulang)*1440,0)/30,0)/2)))</f>
        <v/>
      </c>
      <c r="L243" s="8" t="n"/>
    </row>
    <row r="244">
      <c r="A244" s="15" t="n"/>
      <c r="B244" s="16" t="n"/>
      <c r="C244" s="17">
        <f>IF(B244="","",IFERROR(INDEX(Karyawan!$C$5:$C$54,MATCH(B244,Karyawan!$B$5:$B$54,0)),"ID tidak ada"))</f>
        <v/>
      </c>
      <c r="D244" s="16" t="n"/>
      <c r="E244" s="11" t="n"/>
      <c r="F244" s="11" t="n"/>
      <c r="G244" s="18">
        <f>IF(OR(D244&lt;&gt;"H",E244=""),"",IF(ROUND((E244-JamMasuk)*1440,0)&gt;ToleransiTelat,ROUND((E244-JamMasuk)*1440,0),0))</f>
        <v/>
      </c>
      <c r="H244" s="18">
        <f>IF(OR(D244&lt;&gt;"H",F244=""),"",MAX(0,ROUND((JamPulang-F244)*1440,0)))</f>
        <v/>
      </c>
      <c r="I244" s="19">
        <f>IF(OR(E244="",F244=""),"",MAX(0,ROUND(MOD(F244-E244,1)*24-IstirahatMenit/60,2)))</f>
        <v/>
      </c>
      <c r="J244" s="16" t="n"/>
      <c r="K244" s="20">
        <f>IF(OR(J244&lt;&gt;"Y",F244=""),"",IF(D244="L",I244,MAX(0,ROUNDDOWN(ROUND((F244-JamPulang)*1440,0)/30,0)/2)))</f>
        <v/>
      </c>
      <c r="L244" s="8" t="n"/>
    </row>
    <row r="245">
      <c r="A245" s="15" t="n"/>
      <c r="B245" s="16" t="n"/>
      <c r="C245" s="17">
        <f>IF(B245="","",IFERROR(INDEX(Karyawan!$C$5:$C$54,MATCH(B245,Karyawan!$B$5:$B$54,0)),"ID tidak ada"))</f>
        <v/>
      </c>
      <c r="D245" s="16" t="n"/>
      <c r="E245" s="11" t="n"/>
      <c r="F245" s="11" t="n"/>
      <c r="G245" s="18">
        <f>IF(OR(D245&lt;&gt;"H",E245=""),"",IF(ROUND((E245-JamMasuk)*1440,0)&gt;ToleransiTelat,ROUND((E245-JamMasuk)*1440,0),0))</f>
        <v/>
      </c>
      <c r="H245" s="18">
        <f>IF(OR(D245&lt;&gt;"H",F245=""),"",MAX(0,ROUND((JamPulang-F245)*1440,0)))</f>
        <v/>
      </c>
      <c r="I245" s="19">
        <f>IF(OR(E245="",F245=""),"",MAX(0,ROUND(MOD(F245-E245,1)*24-IstirahatMenit/60,2)))</f>
        <v/>
      </c>
      <c r="J245" s="16" t="n"/>
      <c r="K245" s="20">
        <f>IF(OR(J245&lt;&gt;"Y",F245=""),"",IF(D245="L",I245,MAX(0,ROUNDDOWN(ROUND((F245-JamPulang)*1440,0)/30,0)/2)))</f>
        <v/>
      </c>
      <c r="L245" s="8" t="n"/>
    </row>
    <row r="246">
      <c r="A246" s="15" t="n"/>
      <c r="B246" s="16" t="n"/>
      <c r="C246" s="17">
        <f>IF(B246="","",IFERROR(INDEX(Karyawan!$C$5:$C$54,MATCH(B246,Karyawan!$B$5:$B$54,0)),"ID tidak ada"))</f>
        <v/>
      </c>
      <c r="D246" s="16" t="n"/>
      <c r="E246" s="11" t="n"/>
      <c r="F246" s="11" t="n"/>
      <c r="G246" s="18">
        <f>IF(OR(D246&lt;&gt;"H",E246=""),"",IF(ROUND((E246-JamMasuk)*1440,0)&gt;ToleransiTelat,ROUND((E246-JamMasuk)*1440,0),0))</f>
        <v/>
      </c>
      <c r="H246" s="18">
        <f>IF(OR(D246&lt;&gt;"H",F246=""),"",MAX(0,ROUND((JamPulang-F246)*1440,0)))</f>
        <v/>
      </c>
      <c r="I246" s="19">
        <f>IF(OR(E246="",F246=""),"",MAX(0,ROUND(MOD(F246-E246,1)*24-IstirahatMenit/60,2)))</f>
        <v/>
      </c>
      <c r="J246" s="16" t="n"/>
      <c r="K246" s="20">
        <f>IF(OR(J246&lt;&gt;"Y",F246=""),"",IF(D246="L",I246,MAX(0,ROUNDDOWN(ROUND((F246-JamPulang)*1440,0)/30,0)/2)))</f>
        <v/>
      </c>
      <c r="L246" s="8" t="n"/>
    </row>
    <row r="247">
      <c r="A247" s="15" t="n"/>
      <c r="B247" s="16" t="n"/>
      <c r="C247" s="17">
        <f>IF(B247="","",IFERROR(INDEX(Karyawan!$C$5:$C$54,MATCH(B247,Karyawan!$B$5:$B$54,0)),"ID tidak ada"))</f>
        <v/>
      </c>
      <c r="D247" s="16" t="n"/>
      <c r="E247" s="11" t="n"/>
      <c r="F247" s="11" t="n"/>
      <c r="G247" s="18">
        <f>IF(OR(D247&lt;&gt;"H",E247=""),"",IF(ROUND((E247-JamMasuk)*1440,0)&gt;ToleransiTelat,ROUND((E247-JamMasuk)*1440,0),0))</f>
        <v/>
      </c>
      <c r="H247" s="18">
        <f>IF(OR(D247&lt;&gt;"H",F247=""),"",MAX(0,ROUND((JamPulang-F247)*1440,0)))</f>
        <v/>
      </c>
      <c r="I247" s="19">
        <f>IF(OR(E247="",F247=""),"",MAX(0,ROUND(MOD(F247-E247,1)*24-IstirahatMenit/60,2)))</f>
        <v/>
      </c>
      <c r="J247" s="16" t="n"/>
      <c r="K247" s="20">
        <f>IF(OR(J247&lt;&gt;"Y",F247=""),"",IF(D247="L",I247,MAX(0,ROUNDDOWN(ROUND((F247-JamPulang)*1440,0)/30,0)/2)))</f>
        <v/>
      </c>
      <c r="L247" s="8" t="n"/>
    </row>
    <row r="248">
      <c r="A248" s="15" t="n"/>
      <c r="B248" s="16" t="n"/>
      <c r="C248" s="17">
        <f>IF(B248="","",IFERROR(INDEX(Karyawan!$C$5:$C$54,MATCH(B248,Karyawan!$B$5:$B$54,0)),"ID tidak ada"))</f>
        <v/>
      </c>
      <c r="D248" s="16" t="n"/>
      <c r="E248" s="11" t="n"/>
      <c r="F248" s="11" t="n"/>
      <c r="G248" s="18">
        <f>IF(OR(D248&lt;&gt;"H",E248=""),"",IF(ROUND((E248-JamMasuk)*1440,0)&gt;ToleransiTelat,ROUND((E248-JamMasuk)*1440,0),0))</f>
        <v/>
      </c>
      <c r="H248" s="18">
        <f>IF(OR(D248&lt;&gt;"H",F248=""),"",MAX(0,ROUND((JamPulang-F248)*1440,0)))</f>
        <v/>
      </c>
      <c r="I248" s="19">
        <f>IF(OR(E248="",F248=""),"",MAX(0,ROUND(MOD(F248-E248,1)*24-IstirahatMenit/60,2)))</f>
        <v/>
      </c>
      <c r="J248" s="16" t="n"/>
      <c r="K248" s="20">
        <f>IF(OR(J248&lt;&gt;"Y",F248=""),"",IF(D248="L",I248,MAX(0,ROUNDDOWN(ROUND((F248-JamPulang)*1440,0)/30,0)/2)))</f>
        <v/>
      </c>
      <c r="L248" s="8" t="n"/>
    </row>
    <row r="249">
      <c r="A249" s="15" t="n"/>
      <c r="B249" s="16" t="n"/>
      <c r="C249" s="17">
        <f>IF(B249="","",IFERROR(INDEX(Karyawan!$C$5:$C$54,MATCH(B249,Karyawan!$B$5:$B$54,0)),"ID tidak ada"))</f>
        <v/>
      </c>
      <c r="D249" s="16" t="n"/>
      <c r="E249" s="11" t="n"/>
      <c r="F249" s="11" t="n"/>
      <c r="G249" s="18">
        <f>IF(OR(D249&lt;&gt;"H",E249=""),"",IF(ROUND((E249-JamMasuk)*1440,0)&gt;ToleransiTelat,ROUND((E249-JamMasuk)*1440,0),0))</f>
        <v/>
      </c>
      <c r="H249" s="18">
        <f>IF(OR(D249&lt;&gt;"H",F249=""),"",MAX(0,ROUND((JamPulang-F249)*1440,0)))</f>
        <v/>
      </c>
      <c r="I249" s="19">
        <f>IF(OR(E249="",F249=""),"",MAX(0,ROUND(MOD(F249-E249,1)*24-IstirahatMenit/60,2)))</f>
        <v/>
      </c>
      <c r="J249" s="16" t="n"/>
      <c r="K249" s="20">
        <f>IF(OR(J249&lt;&gt;"Y",F249=""),"",IF(D249="L",I249,MAX(0,ROUNDDOWN(ROUND((F249-JamPulang)*1440,0)/30,0)/2)))</f>
        <v/>
      </c>
      <c r="L249" s="8" t="n"/>
    </row>
    <row r="250">
      <c r="A250" s="15" t="n"/>
      <c r="B250" s="16" t="n"/>
      <c r="C250" s="17">
        <f>IF(B250="","",IFERROR(INDEX(Karyawan!$C$5:$C$54,MATCH(B250,Karyawan!$B$5:$B$54,0)),"ID tidak ada"))</f>
        <v/>
      </c>
      <c r="D250" s="16" t="n"/>
      <c r="E250" s="11" t="n"/>
      <c r="F250" s="11" t="n"/>
      <c r="G250" s="18">
        <f>IF(OR(D250&lt;&gt;"H",E250=""),"",IF(ROUND((E250-JamMasuk)*1440,0)&gt;ToleransiTelat,ROUND((E250-JamMasuk)*1440,0),0))</f>
        <v/>
      </c>
      <c r="H250" s="18">
        <f>IF(OR(D250&lt;&gt;"H",F250=""),"",MAX(0,ROUND((JamPulang-F250)*1440,0)))</f>
        <v/>
      </c>
      <c r="I250" s="19">
        <f>IF(OR(E250="",F250=""),"",MAX(0,ROUND(MOD(F250-E250,1)*24-IstirahatMenit/60,2)))</f>
        <v/>
      </c>
      <c r="J250" s="16" t="n"/>
      <c r="K250" s="20">
        <f>IF(OR(J250&lt;&gt;"Y",F250=""),"",IF(D250="L",I250,MAX(0,ROUNDDOWN(ROUND((F250-JamPulang)*1440,0)/30,0)/2)))</f>
        <v/>
      </c>
      <c r="L250" s="8" t="n"/>
    </row>
    <row r="251">
      <c r="A251" s="15" t="n"/>
      <c r="B251" s="16" t="n"/>
      <c r="C251" s="17">
        <f>IF(B251="","",IFERROR(INDEX(Karyawan!$C$5:$C$54,MATCH(B251,Karyawan!$B$5:$B$54,0)),"ID tidak ada"))</f>
        <v/>
      </c>
      <c r="D251" s="16" t="n"/>
      <c r="E251" s="11" t="n"/>
      <c r="F251" s="11" t="n"/>
      <c r="G251" s="18">
        <f>IF(OR(D251&lt;&gt;"H",E251=""),"",IF(ROUND((E251-JamMasuk)*1440,0)&gt;ToleransiTelat,ROUND((E251-JamMasuk)*1440,0),0))</f>
        <v/>
      </c>
      <c r="H251" s="18">
        <f>IF(OR(D251&lt;&gt;"H",F251=""),"",MAX(0,ROUND((JamPulang-F251)*1440,0)))</f>
        <v/>
      </c>
      <c r="I251" s="19">
        <f>IF(OR(E251="",F251=""),"",MAX(0,ROUND(MOD(F251-E251,1)*24-IstirahatMenit/60,2)))</f>
        <v/>
      </c>
      <c r="J251" s="16" t="n"/>
      <c r="K251" s="20">
        <f>IF(OR(J251&lt;&gt;"Y",F251=""),"",IF(D251="L",I251,MAX(0,ROUNDDOWN(ROUND((F251-JamPulang)*1440,0)/30,0)/2)))</f>
        <v/>
      </c>
      <c r="L251" s="8" t="n"/>
    </row>
    <row r="252">
      <c r="A252" s="15" t="n"/>
      <c r="B252" s="16" t="n"/>
      <c r="C252" s="17">
        <f>IF(B252="","",IFERROR(INDEX(Karyawan!$C$5:$C$54,MATCH(B252,Karyawan!$B$5:$B$54,0)),"ID tidak ada"))</f>
        <v/>
      </c>
      <c r="D252" s="16" t="n"/>
      <c r="E252" s="11" t="n"/>
      <c r="F252" s="11" t="n"/>
      <c r="G252" s="18">
        <f>IF(OR(D252&lt;&gt;"H",E252=""),"",IF(ROUND((E252-JamMasuk)*1440,0)&gt;ToleransiTelat,ROUND((E252-JamMasuk)*1440,0),0))</f>
        <v/>
      </c>
      <c r="H252" s="18">
        <f>IF(OR(D252&lt;&gt;"H",F252=""),"",MAX(0,ROUND((JamPulang-F252)*1440,0)))</f>
        <v/>
      </c>
      <c r="I252" s="19">
        <f>IF(OR(E252="",F252=""),"",MAX(0,ROUND(MOD(F252-E252,1)*24-IstirahatMenit/60,2)))</f>
        <v/>
      </c>
      <c r="J252" s="16" t="n"/>
      <c r="K252" s="20">
        <f>IF(OR(J252&lt;&gt;"Y",F252=""),"",IF(D252="L",I252,MAX(0,ROUNDDOWN(ROUND((F252-JamPulang)*1440,0)/30,0)/2)))</f>
        <v/>
      </c>
      <c r="L252" s="8" t="n"/>
    </row>
    <row r="253">
      <c r="A253" s="15" t="n"/>
      <c r="B253" s="16" t="n"/>
      <c r="C253" s="17">
        <f>IF(B253="","",IFERROR(INDEX(Karyawan!$C$5:$C$54,MATCH(B253,Karyawan!$B$5:$B$54,0)),"ID tidak ada"))</f>
        <v/>
      </c>
      <c r="D253" s="16" t="n"/>
      <c r="E253" s="11" t="n"/>
      <c r="F253" s="11" t="n"/>
      <c r="G253" s="18">
        <f>IF(OR(D253&lt;&gt;"H",E253=""),"",IF(ROUND((E253-JamMasuk)*1440,0)&gt;ToleransiTelat,ROUND((E253-JamMasuk)*1440,0),0))</f>
        <v/>
      </c>
      <c r="H253" s="18">
        <f>IF(OR(D253&lt;&gt;"H",F253=""),"",MAX(0,ROUND((JamPulang-F253)*1440,0)))</f>
        <v/>
      </c>
      <c r="I253" s="19">
        <f>IF(OR(E253="",F253=""),"",MAX(0,ROUND(MOD(F253-E253,1)*24-IstirahatMenit/60,2)))</f>
        <v/>
      </c>
      <c r="J253" s="16" t="n"/>
      <c r="K253" s="20">
        <f>IF(OR(J253&lt;&gt;"Y",F253=""),"",IF(D253="L",I253,MAX(0,ROUNDDOWN(ROUND((F253-JamPulang)*1440,0)/30,0)/2)))</f>
        <v/>
      </c>
      <c r="L253" s="8" t="n"/>
    </row>
    <row r="254">
      <c r="A254" s="15" t="n"/>
      <c r="B254" s="16" t="n"/>
      <c r="C254" s="17">
        <f>IF(B254="","",IFERROR(INDEX(Karyawan!$C$5:$C$54,MATCH(B254,Karyawan!$B$5:$B$54,0)),"ID tidak ada"))</f>
        <v/>
      </c>
      <c r="D254" s="16" t="n"/>
      <c r="E254" s="11" t="n"/>
      <c r="F254" s="11" t="n"/>
      <c r="G254" s="18">
        <f>IF(OR(D254&lt;&gt;"H",E254=""),"",IF(ROUND((E254-JamMasuk)*1440,0)&gt;ToleransiTelat,ROUND((E254-JamMasuk)*1440,0),0))</f>
        <v/>
      </c>
      <c r="H254" s="18">
        <f>IF(OR(D254&lt;&gt;"H",F254=""),"",MAX(0,ROUND((JamPulang-F254)*1440,0)))</f>
        <v/>
      </c>
      <c r="I254" s="19">
        <f>IF(OR(E254="",F254=""),"",MAX(0,ROUND(MOD(F254-E254,1)*24-IstirahatMenit/60,2)))</f>
        <v/>
      </c>
      <c r="J254" s="16" t="n"/>
      <c r="K254" s="20">
        <f>IF(OR(J254&lt;&gt;"Y",F254=""),"",IF(D254="L",I254,MAX(0,ROUNDDOWN(ROUND((F254-JamPulang)*1440,0)/30,0)/2)))</f>
        <v/>
      </c>
      <c r="L254" s="8" t="n"/>
    </row>
    <row r="255">
      <c r="A255" s="15" t="n"/>
      <c r="B255" s="16" t="n"/>
      <c r="C255" s="17">
        <f>IF(B255="","",IFERROR(INDEX(Karyawan!$C$5:$C$54,MATCH(B255,Karyawan!$B$5:$B$54,0)),"ID tidak ada"))</f>
        <v/>
      </c>
      <c r="D255" s="16" t="n"/>
      <c r="E255" s="11" t="n"/>
      <c r="F255" s="11" t="n"/>
      <c r="G255" s="18">
        <f>IF(OR(D255&lt;&gt;"H",E255=""),"",IF(ROUND((E255-JamMasuk)*1440,0)&gt;ToleransiTelat,ROUND((E255-JamMasuk)*1440,0),0))</f>
        <v/>
      </c>
      <c r="H255" s="18">
        <f>IF(OR(D255&lt;&gt;"H",F255=""),"",MAX(0,ROUND((JamPulang-F255)*1440,0)))</f>
        <v/>
      </c>
      <c r="I255" s="19">
        <f>IF(OR(E255="",F255=""),"",MAX(0,ROUND(MOD(F255-E255,1)*24-IstirahatMenit/60,2)))</f>
        <v/>
      </c>
      <c r="J255" s="16" t="n"/>
      <c r="K255" s="20">
        <f>IF(OR(J255&lt;&gt;"Y",F255=""),"",IF(D255="L",I255,MAX(0,ROUNDDOWN(ROUND((F255-JamPulang)*1440,0)/30,0)/2)))</f>
        <v/>
      </c>
      <c r="L255" s="8" t="n"/>
    </row>
    <row r="256">
      <c r="A256" s="15" t="n"/>
      <c r="B256" s="16" t="n"/>
      <c r="C256" s="17">
        <f>IF(B256="","",IFERROR(INDEX(Karyawan!$C$5:$C$54,MATCH(B256,Karyawan!$B$5:$B$54,0)),"ID tidak ada"))</f>
        <v/>
      </c>
      <c r="D256" s="16" t="n"/>
      <c r="E256" s="11" t="n"/>
      <c r="F256" s="11" t="n"/>
      <c r="G256" s="18">
        <f>IF(OR(D256&lt;&gt;"H",E256=""),"",IF(ROUND((E256-JamMasuk)*1440,0)&gt;ToleransiTelat,ROUND((E256-JamMasuk)*1440,0),0))</f>
        <v/>
      </c>
      <c r="H256" s="18">
        <f>IF(OR(D256&lt;&gt;"H",F256=""),"",MAX(0,ROUND((JamPulang-F256)*1440,0)))</f>
        <v/>
      </c>
      <c r="I256" s="19">
        <f>IF(OR(E256="",F256=""),"",MAX(0,ROUND(MOD(F256-E256,1)*24-IstirahatMenit/60,2)))</f>
        <v/>
      </c>
      <c r="J256" s="16" t="n"/>
      <c r="K256" s="20">
        <f>IF(OR(J256&lt;&gt;"Y",F256=""),"",IF(D256="L",I256,MAX(0,ROUNDDOWN(ROUND((F256-JamPulang)*1440,0)/30,0)/2)))</f>
        <v/>
      </c>
      <c r="L256" s="8" t="n"/>
    </row>
    <row r="257">
      <c r="A257" s="15" t="n"/>
      <c r="B257" s="16" t="n"/>
      <c r="C257" s="17">
        <f>IF(B257="","",IFERROR(INDEX(Karyawan!$C$5:$C$54,MATCH(B257,Karyawan!$B$5:$B$54,0)),"ID tidak ada"))</f>
        <v/>
      </c>
      <c r="D257" s="16" t="n"/>
      <c r="E257" s="11" t="n"/>
      <c r="F257" s="11" t="n"/>
      <c r="G257" s="18">
        <f>IF(OR(D257&lt;&gt;"H",E257=""),"",IF(ROUND((E257-JamMasuk)*1440,0)&gt;ToleransiTelat,ROUND((E257-JamMasuk)*1440,0),0))</f>
        <v/>
      </c>
      <c r="H257" s="18">
        <f>IF(OR(D257&lt;&gt;"H",F257=""),"",MAX(0,ROUND((JamPulang-F257)*1440,0)))</f>
        <v/>
      </c>
      <c r="I257" s="19">
        <f>IF(OR(E257="",F257=""),"",MAX(0,ROUND(MOD(F257-E257,1)*24-IstirahatMenit/60,2)))</f>
        <v/>
      </c>
      <c r="J257" s="16" t="n"/>
      <c r="K257" s="20">
        <f>IF(OR(J257&lt;&gt;"Y",F257=""),"",IF(D257="L",I257,MAX(0,ROUNDDOWN(ROUND((F257-JamPulang)*1440,0)/30,0)/2)))</f>
        <v/>
      </c>
      <c r="L257" s="8" t="n"/>
    </row>
    <row r="258">
      <c r="A258" s="15" t="n"/>
      <c r="B258" s="16" t="n"/>
      <c r="C258" s="17">
        <f>IF(B258="","",IFERROR(INDEX(Karyawan!$C$5:$C$54,MATCH(B258,Karyawan!$B$5:$B$54,0)),"ID tidak ada"))</f>
        <v/>
      </c>
      <c r="D258" s="16" t="n"/>
      <c r="E258" s="11" t="n"/>
      <c r="F258" s="11" t="n"/>
      <c r="G258" s="18">
        <f>IF(OR(D258&lt;&gt;"H",E258=""),"",IF(ROUND((E258-JamMasuk)*1440,0)&gt;ToleransiTelat,ROUND((E258-JamMasuk)*1440,0),0))</f>
        <v/>
      </c>
      <c r="H258" s="18">
        <f>IF(OR(D258&lt;&gt;"H",F258=""),"",MAX(0,ROUND((JamPulang-F258)*1440,0)))</f>
        <v/>
      </c>
      <c r="I258" s="19">
        <f>IF(OR(E258="",F258=""),"",MAX(0,ROUND(MOD(F258-E258,1)*24-IstirahatMenit/60,2)))</f>
        <v/>
      </c>
      <c r="J258" s="16" t="n"/>
      <c r="K258" s="20">
        <f>IF(OR(J258&lt;&gt;"Y",F258=""),"",IF(D258="L",I258,MAX(0,ROUNDDOWN(ROUND((F258-JamPulang)*1440,0)/30,0)/2)))</f>
        <v/>
      </c>
      <c r="L258" s="8" t="n"/>
    </row>
    <row r="259">
      <c r="A259" s="15" t="n"/>
      <c r="B259" s="16" t="n"/>
      <c r="C259" s="17">
        <f>IF(B259="","",IFERROR(INDEX(Karyawan!$C$5:$C$54,MATCH(B259,Karyawan!$B$5:$B$54,0)),"ID tidak ada"))</f>
        <v/>
      </c>
      <c r="D259" s="16" t="n"/>
      <c r="E259" s="11" t="n"/>
      <c r="F259" s="11" t="n"/>
      <c r="G259" s="18">
        <f>IF(OR(D259&lt;&gt;"H",E259=""),"",IF(ROUND((E259-JamMasuk)*1440,0)&gt;ToleransiTelat,ROUND((E259-JamMasuk)*1440,0),0))</f>
        <v/>
      </c>
      <c r="H259" s="18">
        <f>IF(OR(D259&lt;&gt;"H",F259=""),"",MAX(0,ROUND((JamPulang-F259)*1440,0)))</f>
        <v/>
      </c>
      <c r="I259" s="19">
        <f>IF(OR(E259="",F259=""),"",MAX(0,ROUND(MOD(F259-E259,1)*24-IstirahatMenit/60,2)))</f>
        <v/>
      </c>
      <c r="J259" s="16" t="n"/>
      <c r="K259" s="20">
        <f>IF(OR(J259&lt;&gt;"Y",F259=""),"",IF(D259="L",I259,MAX(0,ROUNDDOWN(ROUND((F259-JamPulang)*1440,0)/30,0)/2)))</f>
        <v/>
      </c>
      <c r="L259" s="8" t="n"/>
    </row>
    <row r="260">
      <c r="A260" s="15" t="n"/>
      <c r="B260" s="16" t="n"/>
      <c r="C260" s="17">
        <f>IF(B260="","",IFERROR(INDEX(Karyawan!$C$5:$C$54,MATCH(B260,Karyawan!$B$5:$B$54,0)),"ID tidak ada"))</f>
        <v/>
      </c>
      <c r="D260" s="16" t="n"/>
      <c r="E260" s="11" t="n"/>
      <c r="F260" s="11" t="n"/>
      <c r="G260" s="18">
        <f>IF(OR(D260&lt;&gt;"H",E260=""),"",IF(ROUND((E260-JamMasuk)*1440,0)&gt;ToleransiTelat,ROUND((E260-JamMasuk)*1440,0),0))</f>
        <v/>
      </c>
      <c r="H260" s="18">
        <f>IF(OR(D260&lt;&gt;"H",F260=""),"",MAX(0,ROUND((JamPulang-F260)*1440,0)))</f>
        <v/>
      </c>
      <c r="I260" s="19">
        <f>IF(OR(E260="",F260=""),"",MAX(0,ROUND(MOD(F260-E260,1)*24-IstirahatMenit/60,2)))</f>
        <v/>
      </c>
      <c r="J260" s="16" t="n"/>
      <c r="K260" s="20">
        <f>IF(OR(J260&lt;&gt;"Y",F260=""),"",IF(D260="L",I260,MAX(0,ROUNDDOWN(ROUND((F260-JamPulang)*1440,0)/30,0)/2)))</f>
        <v/>
      </c>
      <c r="L260" s="8" t="n"/>
    </row>
    <row r="261">
      <c r="A261" s="15" t="n"/>
      <c r="B261" s="16" t="n"/>
      <c r="C261" s="17">
        <f>IF(B261="","",IFERROR(INDEX(Karyawan!$C$5:$C$54,MATCH(B261,Karyawan!$B$5:$B$54,0)),"ID tidak ada"))</f>
        <v/>
      </c>
      <c r="D261" s="16" t="n"/>
      <c r="E261" s="11" t="n"/>
      <c r="F261" s="11" t="n"/>
      <c r="G261" s="18">
        <f>IF(OR(D261&lt;&gt;"H",E261=""),"",IF(ROUND((E261-JamMasuk)*1440,0)&gt;ToleransiTelat,ROUND((E261-JamMasuk)*1440,0),0))</f>
        <v/>
      </c>
      <c r="H261" s="18">
        <f>IF(OR(D261&lt;&gt;"H",F261=""),"",MAX(0,ROUND((JamPulang-F261)*1440,0)))</f>
        <v/>
      </c>
      <c r="I261" s="19">
        <f>IF(OR(E261="",F261=""),"",MAX(0,ROUND(MOD(F261-E261,1)*24-IstirahatMenit/60,2)))</f>
        <v/>
      </c>
      <c r="J261" s="16" t="n"/>
      <c r="K261" s="20">
        <f>IF(OR(J261&lt;&gt;"Y",F261=""),"",IF(D261="L",I261,MAX(0,ROUNDDOWN(ROUND((F261-JamPulang)*1440,0)/30,0)/2)))</f>
        <v/>
      </c>
      <c r="L261" s="8" t="n"/>
    </row>
    <row r="262">
      <c r="A262" s="15" t="n"/>
      <c r="B262" s="16" t="n"/>
      <c r="C262" s="17">
        <f>IF(B262="","",IFERROR(INDEX(Karyawan!$C$5:$C$54,MATCH(B262,Karyawan!$B$5:$B$54,0)),"ID tidak ada"))</f>
        <v/>
      </c>
      <c r="D262" s="16" t="n"/>
      <c r="E262" s="11" t="n"/>
      <c r="F262" s="11" t="n"/>
      <c r="G262" s="18">
        <f>IF(OR(D262&lt;&gt;"H",E262=""),"",IF(ROUND((E262-JamMasuk)*1440,0)&gt;ToleransiTelat,ROUND((E262-JamMasuk)*1440,0),0))</f>
        <v/>
      </c>
      <c r="H262" s="18">
        <f>IF(OR(D262&lt;&gt;"H",F262=""),"",MAX(0,ROUND((JamPulang-F262)*1440,0)))</f>
        <v/>
      </c>
      <c r="I262" s="19">
        <f>IF(OR(E262="",F262=""),"",MAX(0,ROUND(MOD(F262-E262,1)*24-IstirahatMenit/60,2)))</f>
        <v/>
      </c>
      <c r="J262" s="16" t="n"/>
      <c r="K262" s="20">
        <f>IF(OR(J262&lt;&gt;"Y",F262=""),"",IF(D262="L",I262,MAX(0,ROUNDDOWN(ROUND((F262-JamPulang)*1440,0)/30,0)/2)))</f>
        <v/>
      </c>
      <c r="L262" s="8" t="n"/>
    </row>
    <row r="263">
      <c r="A263" s="15" t="n"/>
      <c r="B263" s="16" t="n"/>
      <c r="C263" s="17">
        <f>IF(B263="","",IFERROR(INDEX(Karyawan!$C$5:$C$54,MATCH(B263,Karyawan!$B$5:$B$54,0)),"ID tidak ada"))</f>
        <v/>
      </c>
      <c r="D263" s="16" t="n"/>
      <c r="E263" s="11" t="n"/>
      <c r="F263" s="11" t="n"/>
      <c r="G263" s="18">
        <f>IF(OR(D263&lt;&gt;"H",E263=""),"",IF(ROUND((E263-JamMasuk)*1440,0)&gt;ToleransiTelat,ROUND((E263-JamMasuk)*1440,0),0))</f>
        <v/>
      </c>
      <c r="H263" s="18">
        <f>IF(OR(D263&lt;&gt;"H",F263=""),"",MAX(0,ROUND((JamPulang-F263)*1440,0)))</f>
        <v/>
      </c>
      <c r="I263" s="19">
        <f>IF(OR(E263="",F263=""),"",MAX(0,ROUND(MOD(F263-E263,1)*24-IstirahatMenit/60,2)))</f>
        <v/>
      </c>
      <c r="J263" s="16" t="n"/>
      <c r="K263" s="20">
        <f>IF(OR(J263&lt;&gt;"Y",F263=""),"",IF(D263="L",I263,MAX(0,ROUNDDOWN(ROUND((F263-JamPulang)*1440,0)/30,0)/2)))</f>
        <v/>
      </c>
      <c r="L263" s="8" t="n"/>
    </row>
    <row r="264">
      <c r="A264" s="15" t="n"/>
      <c r="B264" s="16" t="n"/>
      <c r="C264" s="17">
        <f>IF(B264="","",IFERROR(INDEX(Karyawan!$C$5:$C$54,MATCH(B264,Karyawan!$B$5:$B$54,0)),"ID tidak ada"))</f>
        <v/>
      </c>
      <c r="D264" s="16" t="n"/>
      <c r="E264" s="11" t="n"/>
      <c r="F264" s="11" t="n"/>
      <c r="G264" s="18">
        <f>IF(OR(D264&lt;&gt;"H",E264=""),"",IF(ROUND((E264-JamMasuk)*1440,0)&gt;ToleransiTelat,ROUND((E264-JamMasuk)*1440,0),0))</f>
        <v/>
      </c>
      <c r="H264" s="18">
        <f>IF(OR(D264&lt;&gt;"H",F264=""),"",MAX(0,ROUND((JamPulang-F264)*1440,0)))</f>
        <v/>
      </c>
      <c r="I264" s="19">
        <f>IF(OR(E264="",F264=""),"",MAX(0,ROUND(MOD(F264-E264,1)*24-IstirahatMenit/60,2)))</f>
        <v/>
      </c>
      <c r="J264" s="16" t="n"/>
      <c r="K264" s="20">
        <f>IF(OR(J264&lt;&gt;"Y",F264=""),"",IF(D264="L",I264,MAX(0,ROUNDDOWN(ROUND((F264-JamPulang)*1440,0)/30,0)/2)))</f>
        <v/>
      </c>
      <c r="L264" s="8" t="n"/>
    </row>
    <row r="265">
      <c r="A265" s="15" t="n"/>
      <c r="B265" s="16" t="n"/>
      <c r="C265" s="17">
        <f>IF(B265="","",IFERROR(INDEX(Karyawan!$C$5:$C$54,MATCH(B265,Karyawan!$B$5:$B$54,0)),"ID tidak ada"))</f>
        <v/>
      </c>
      <c r="D265" s="16" t="n"/>
      <c r="E265" s="11" t="n"/>
      <c r="F265" s="11" t="n"/>
      <c r="G265" s="18">
        <f>IF(OR(D265&lt;&gt;"H",E265=""),"",IF(ROUND((E265-JamMasuk)*1440,0)&gt;ToleransiTelat,ROUND((E265-JamMasuk)*1440,0),0))</f>
        <v/>
      </c>
      <c r="H265" s="18">
        <f>IF(OR(D265&lt;&gt;"H",F265=""),"",MAX(0,ROUND((JamPulang-F265)*1440,0)))</f>
        <v/>
      </c>
      <c r="I265" s="19">
        <f>IF(OR(E265="",F265=""),"",MAX(0,ROUND(MOD(F265-E265,1)*24-IstirahatMenit/60,2)))</f>
        <v/>
      </c>
      <c r="J265" s="16" t="n"/>
      <c r="K265" s="20">
        <f>IF(OR(J265&lt;&gt;"Y",F265=""),"",IF(D265="L",I265,MAX(0,ROUNDDOWN(ROUND((F265-JamPulang)*1440,0)/30,0)/2)))</f>
        <v/>
      </c>
      <c r="L265" s="8" t="n"/>
    </row>
    <row r="266">
      <c r="A266" s="15" t="n"/>
      <c r="B266" s="16" t="n"/>
      <c r="C266" s="17">
        <f>IF(B266="","",IFERROR(INDEX(Karyawan!$C$5:$C$54,MATCH(B266,Karyawan!$B$5:$B$54,0)),"ID tidak ada"))</f>
        <v/>
      </c>
      <c r="D266" s="16" t="n"/>
      <c r="E266" s="11" t="n"/>
      <c r="F266" s="11" t="n"/>
      <c r="G266" s="18">
        <f>IF(OR(D266&lt;&gt;"H",E266=""),"",IF(ROUND((E266-JamMasuk)*1440,0)&gt;ToleransiTelat,ROUND((E266-JamMasuk)*1440,0),0))</f>
        <v/>
      </c>
      <c r="H266" s="18">
        <f>IF(OR(D266&lt;&gt;"H",F266=""),"",MAX(0,ROUND((JamPulang-F266)*1440,0)))</f>
        <v/>
      </c>
      <c r="I266" s="19">
        <f>IF(OR(E266="",F266=""),"",MAX(0,ROUND(MOD(F266-E266,1)*24-IstirahatMenit/60,2)))</f>
        <v/>
      </c>
      <c r="J266" s="16" t="n"/>
      <c r="K266" s="20">
        <f>IF(OR(J266&lt;&gt;"Y",F266=""),"",IF(D266="L",I266,MAX(0,ROUNDDOWN(ROUND((F266-JamPulang)*1440,0)/30,0)/2)))</f>
        <v/>
      </c>
      <c r="L266" s="8" t="n"/>
    </row>
    <row r="267">
      <c r="A267" s="15" t="n"/>
      <c r="B267" s="16" t="n"/>
      <c r="C267" s="17">
        <f>IF(B267="","",IFERROR(INDEX(Karyawan!$C$5:$C$54,MATCH(B267,Karyawan!$B$5:$B$54,0)),"ID tidak ada"))</f>
        <v/>
      </c>
      <c r="D267" s="16" t="n"/>
      <c r="E267" s="11" t="n"/>
      <c r="F267" s="11" t="n"/>
      <c r="G267" s="18">
        <f>IF(OR(D267&lt;&gt;"H",E267=""),"",IF(ROUND((E267-JamMasuk)*1440,0)&gt;ToleransiTelat,ROUND((E267-JamMasuk)*1440,0),0))</f>
        <v/>
      </c>
      <c r="H267" s="18">
        <f>IF(OR(D267&lt;&gt;"H",F267=""),"",MAX(0,ROUND((JamPulang-F267)*1440,0)))</f>
        <v/>
      </c>
      <c r="I267" s="19">
        <f>IF(OR(E267="",F267=""),"",MAX(0,ROUND(MOD(F267-E267,1)*24-IstirahatMenit/60,2)))</f>
        <v/>
      </c>
      <c r="J267" s="16" t="n"/>
      <c r="K267" s="20">
        <f>IF(OR(J267&lt;&gt;"Y",F267=""),"",IF(D267="L",I267,MAX(0,ROUNDDOWN(ROUND((F267-JamPulang)*1440,0)/30,0)/2)))</f>
        <v/>
      </c>
      <c r="L267" s="8" t="n"/>
    </row>
    <row r="268">
      <c r="A268" s="15" t="n"/>
      <c r="B268" s="16" t="n"/>
      <c r="C268" s="17">
        <f>IF(B268="","",IFERROR(INDEX(Karyawan!$C$5:$C$54,MATCH(B268,Karyawan!$B$5:$B$54,0)),"ID tidak ada"))</f>
        <v/>
      </c>
      <c r="D268" s="16" t="n"/>
      <c r="E268" s="11" t="n"/>
      <c r="F268" s="11" t="n"/>
      <c r="G268" s="18">
        <f>IF(OR(D268&lt;&gt;"H",E268=""),"",IF(ROUND((E268-JamMasuk)*1440,0)&gt;ToleransiTelat,ROUND((E268-JamMasuk)*1440,0),0))</f>
        <v/>
      </c>
      <c r="H268" s="18">
        <f>IF(OR(D268&lt;&gt;"H",F268=""),"",MAX(0,ROUND((JamPulang-F268)*1440,0)))</f>
        <v/>
      </c>
      <c r="I268" s="19">
        <f>IF(OR(E268="",F268=""),"",MAX(0,ROUND(MOD(F268-E268,1)*24-IstirahatMenit/60,2)))</f>
        <v/>
      </c>
      <c r="J268" s="16" t="n"/>
      <c r="K268" s="20">
        <f>IF(OR(J268&lt;&gt;"Y",F268=""),"",IF(D268="L",I268,MAX(0,ROUNDDOWN(ROUND((F268-JamPulang)*1440,0)/30,0)/2)))</f>
        <v/>
      </c>
      <c r="L268" s="8" t="n"/>
    </row>
    <row r="269">
      <c r="A269" s="15" t="n"/>
      <c r="B269" s="16" t="n"/>
      <c r="C269" s="17">
        <f>IF(B269="","",IFERROR(INDEX(Karyawan!$C$5:$C$54,MATCH(B269,Karyawan!$B$5:$B$54,0)),"ID tidak ada"))</f>
        <v/>
      </c>
      <c r="D269" s="16" t="n"/>
      <c r="E269" s="11" t="n"/>
      <c r="F269" s="11" t="n"/>
      <c r="G269" s="18">
        <f>IF(OR(D269&lt;&gt;"H",E269=""),"",IF(ROUND((E269-JamMasuk)*1440,0)&gt;ToleransiTelat,ROUND((E269-JamMasuk)*1440,0),0))</f>
        <v/>
      </c>
      <c r="H269" s="18">
        <f>IF(OR(D269&lt;&gt;"H",F269=""),"",MAX(0,ROUND((JamPulang-F269)*1440,0)))</f>
        <v/>
      </c>
      <c r="I269" s="19">
        <f>IF(OR(E269="",F269=""),"",MAX(0,ROUND(MOD(F269-E269,1)*24-IstirahatMenit/60,2)))</f>
        <v/>
      </c>
      <c r="J269" s="16" t="n"/>
      <c r="K269" s="20">
        <f>IF(OR(J269&lt;&gt;"Y",F269=""),"",IF(D269="L",I269,MAX(0,ROUNDDOWN(ROUND((F269-JamPulang)*1440,0)/30,0)/2)))</f>
        <v/>
      </c>
      <c r="L269" s="8" t="n"/>
    </row>
    <row r="270">
      <c r="A270" s="15" t="n"/>
      <c r="B270" s="16" t="n"/>
      <c r="C270" s="17">
        <f>IF(B270="","",IFERROR(INDEX(Karyawan!$C$5:$C$54,MATCH(B270,Karyawan!$B$5:$B$54,0)),"ID tidak ada"))</f>
        <v/>
      </c>
      <c r="D270" s="16" t="n"/>
      <c r="E270" s="11" t="n"/>
      <c r="F270" s="11" t="n"/>
      <c r="G270" s="18">
        <f>IF(OR(D270&lt;&gt;"H",E270=""),"",IF(ROUND((E270-JamMasuk)*1440,0)&gt;ToleransiTelat,ROUND((E270-JamMasuk)*1440,0),0))</f>
        <v/>
      </c>
      <c r="H270" s="18">
        <f>IF(OR(D270&lt;&gt;"H",F270=""),"",MAX(0,ROUND((JamPulang-F270)*1440,0)))</f>
        <v/>
      </c>
      <c r="I270" s="19">
        <f>IF(OR(E270="",F270=""),"",MAX(0,ROUND(MOD(F270-E270,1)*24-IstirahatMenit/60,2)))</f>
        <v/>
      </c>
      <c r="J270" s="16" t="n"/>
      <c r="K270" s="20">
        <f>IF(OR(J270&lt;&gt;"Y",F270=""),"",IF(D270="L",I270,MAX(0,ROUNDDOWN(ROUND((F270-JamPulang)*1440,0)/30,0)/2)))</f>
        <v/>
      </c>
      <c r="L270" s="8" t="n"/>
    </row>
    <row r="271">
      <c r="A271" s="15" t="n"/>
      <c r="B271" s="16" t="n"/>
      <c r="C271" s="17">
        <f>IF(B271="","",IFERROR(INDEX(Karyawan!$C$5:$C$54,MATCH(B271,Karyawan!$B$5:$B$54,0)),"ID tidak ada"))</f>
        <v/>
      </c>
      <c r="D271" s="16" t="n"/>
      <c r="E271" s="11" t="n"/>
      <c r="F271" s="11" t="n"/>
      <c r="G271" s="18">
        <f>IF(OR(D271&lt;&gt;"H",E271=""),"",IF(ROUND((E271-JamMasuk)*1440,0)&gt;ToleransiTelat,ROUND((E271-JamMasuk)*1440,0),0))</f>
        <v/>
      </c>
      <c r="H271" s="18">
        <f>IF(OR(D271&lt;&gt;"H",F271=""),"",MAX(0,ROUND((JamPulang-F271)*1440,0)))</f>
        <v/>
      </c>
      <c r="I271" s="19">
        <f>IF(OR(E271="",F271=""),"",MAX(0,ROUND(MOD(F271-E271,1)*24-IstirahatMenit/60,2)))</f>
        <v/>
      </c>
      <c r="J271" s="16" t="n"/>
      <c r="K271" s="20">
        <f>IF(OR(J271&lt;&gt;"Y",F271=""),"",IF(D271="L",I271,MAX(0,ROUNDDOWN(ROUND((F271-JamPulang)*1440,0)/30,0)/2)))</f>
        <v/>
      </c>
      <c r="L271" s="8" t="n"/>
    </row>
    <row r="272">
      <c r="A272" s="15" t="n"/>
      <c r="B272" s="16" t="n"/>
      <c r="C272" s="17">
        <f>IF(B272="","",IFERROR(INDEX(Karyawan!$C$5:$C$54,MATCH(B272,Karyawan!$B$5:$B$54,0)),"ID tidak ada"))</f>
        <v/>
      </c>
      <c r="D272" s="16" t="n"/>
      <c r="E272" s="11" t="n"/>
      <c r="F272" s="11" t="n"/>
      <c r="G272" s="18">
        <f>IF(OR(D272&lt;&gt;"H",E272=""),"",IF(ROUND((E272-JamMasuk)*1440,0)&gt;ToleransiTelat,ROUND((E272-JamMasuk)*1440,0),0))</f>
        <v/>
      </c>
      <c r="H272" s="18">
        <f>IF(OR(D272&lt;&gt;"H",F272=""),"",MAX(0,ROUND((JamPulang-F272)*1440,0)))</f>
        <v/>
      </c>
      <c r="I272" s="19">
        <f>IF(OR(E272="",F272=""),"",MAX(0,ROUND(MOD(F272-E272,1)*24-IstirahatMenit/60,2)))</f>
        <v/>
      </c>
      <c r="J272" s="16" t="n"/>
      <c r="K272" s="20">
        <f>IF(OR(J272&lt;&gt;"Y",F272=""),"",IF(D272="L",I272,MAX(0,ROUNDDOWN(ROUND((F272-JamPulang)*1440,0)/30,0)/2)))</f>
        <v/>
      </c>
      <c r="L272" s="8" t="n"/>
    </row>
    <row r="273">
      <c r="A273" s="15" t="n"/>
      <c r="B273" s="16" t="n"/>
      <c r="C273" s="17">
        <f>IF(B273="","",IFERROR(INDEX(Karyawan!$C$5:$C$54,MATCH(B273,Karyawan!$B$5:$B$54,0)),"ID tidak ada"))</f>
        <v/>
      </c>
      <c r="D273" s="16" t="n"/>
      <c r="E273" s="11" t="n"/>
      <c r="F273" s="11" t="n"/>
      <c r="G273" s="18">
        <f>IF(OR(D273&lt;&gt;"H",E273=""),"",IF(ROUND((E273-JamMasuk)*1440,0)&gt;ToleransiTelat,ROUND((E273-JamMasuk)*1440,0),0))</f>
        <v/>
      </c>
      <c r="H273" s="18">
        <f>IF(OR(D273&lt;&gt;"H",F273=""),"",MAX(0,ROUND((JamPulang-F273)*1440,0)))</f>
        <v/>
      </c>
      <c r="I273" s="19">
        <f>IF(OR(E273="",F273=""),"",MAX(0,ROUND(MOD(F273-E273,1)*24-IstirahatMenit/60,2)))</f>
        <v/>
      </c>
      <c r="J273" s="16" t="n"/>
      <c r="K273" s="20">
        <f>IF(OR(J273&lt;&gt;"Y",F273=""),"",IF(D273="L",I273,MAX(0,ROUNDDOWN(ROUND((F273-JamPulang)*1440,0)/30,0)/2)))</f>
        <v/>
      </c>
      <c r="L273" s="8" t="n"/>
    </row>
    <row r="274">
      <c r="A274" s="15" t="n"/>
      <c r="B274" s="16" t="n"/>
      <c r="C274" s="17">
        <f>IF(B274="","",IFERROR(INDEX(Karyawan!$C$5:$C$54,MATCH(B274,Karyawan!$B$5:$B$54,0)),"ID tidak ada"))</f>
        <v/>
      </c>
      <c r="D274" s="16" t="n"/>
      <c r="E274" s="11" t="n"/>
      <c r="F274" s="11" t="n"/>
      <c r="G274" s="18">
        <f>IF(OR(D274&lt;&gt;"H",E274=""),"",IF(ROUND((E274-JamMasuk)*1440,0)&gt;ToleransiTelat,ROUND((E274-JamMasuk)*1440,0),0))</f>
        <v/>
      </c>
      <c r="H274" s="18">
        <f>IF(OR(D274&lt;&gt;"H",F274=""),"",MAX(0,ROUND((JamPulang-F274)*1440,0)))</f>
        <v/>
      </c>
      <c r="I274" s="19">
        <f>IF(OR(E274="",F274=""),"",MAX(0,ROUND(MOD(F274-E274,1)*24-IstirahatMenit/60,2)))</f>
        <v/>
      </c>
      <c r="J274" s="16" t="n"/>
      <c r="K274" s="20">
        <f>IF(OR(J274&lt;&gt;"Y",F274=""),"",IF(D274="L",I274,MAX(0,ROUNDDOWN(ROUND((F274-JamPulang)*1440,0)/30,0)/2)))</f>
        <v/>
      </c>
      <c r="L274" s="8" t="n"/>
    </row>
    <row r="275">
      <c r="A275" s="15" t="n"/>
      <c r="B275" s="16" t="n"/>
      <c r="C275" s="17">
        <f>IF(B275="","",IFERROR(INDEX(Karyawan!$C$5:$C$54,MATCH(B275,Karyawan!$B$5:$B$54,0)),"ID tidak ada"))</f>
        <v/>
      </c>
      <c r="D275" s="16" t="n"/>
      <c r="E275" s="11" t="n"/>
      <c r="F275" s="11" t="n"/>
      <c r="G275" s="18">
        <f>IF(OR(D275&lt;&gt;"H",E275=""),"",IF(ROUND((E275-JamMasuk)*1440,0)&gt;ToleransiTelat,ROUND((E275-JamMasuk)*1440,0),0))</f>
        <v/>
      </c>
      <c r="H275" s="18">
        <f>IF(OR(D275&lt;&gt;"H",F275=""),"",MAX(0,ROUND((JamPulang-F275)*1440,0)))</f>
        <v/>
      </c>
      <c r="I275" s="19">
        <f>IF(OR(E275="",F275=""),"",MAX(0,ROUND(MOD(F275-E275,1)*24-IstirahatMenit/60,2)))</f>
        <v/>
      </c>
      <c r="J275" s="16" t="n"/>
      <c r="K275" s="20">
        <f>IF(OR(J275&lt;&gt;"Y",F275=""),"",IF(D275="L",I275,MAX(0,ROUNDDOWN(ROUND((F275-JamPulang)*1440,0)/30,0)/2)))</f>
        <v/>
      </c>
      <c r="L275" s="8" t="n"/>
    </row>
    <row r="276">
      <c r="A276" s="15" t="n"/>
      <c r="B276" s="16" t="n"/>
      <c r="C276" s="17">
        <f>IF(B276="","",IFERROR(INDEX(Karyawan!$C$5:$C$54,MATCH(B276,Karyawan!$B$5:$B$54,0)),"ID tidak ada"))</f>
        <v/>
      </c>
      <c r="D276" s="16" t="n"/>
      <c r="E276" s="11" t="n"/>
      <c r="F276" s="11" t="n"/>
      <c r="G276" s="18">
        <f>IF(OR(D276&lt;&gt;"H",E276=""),"",IF(ROUND((E276-JamMasuk)*1440,0)&gt;ToleransiTelat,ROUND((E276-JamMasuk)*1440,0),0))</f>
        <v/>
      </c>
      <c r="H276" s="18">
        <f>IF(OR(D276&lt;&gt;"H",F276=""),"",MAX(0,ROUND((JamPulang-F276)*1440,0)))</f>
        <v/>
      </c>
      <c r="I276" s="19">
        <f>IF(OR(E276="",F276=""),"",MAX(0,ROUND(MOD(F276-E276,1)*24-IstirahatMenit/60,2)))</f>
        <v/>
      </c>
      <c r="J276" s="16" t="n"/>
      <c r="K276" s="20">
        <f>IF(OR(J276&lt;&gt;"Y",F276=""),"",IF(D276="L",I276,MAX(0,ROUNDDOWN(ROUND((F276-JamPulang)*1440,0)/30,0)/2)))</f>
        <v/>
      </c>
      <c r="L276" s="8" t="n"/>
    </row>
    <row r="277">
      <c r="A277" s="15" t="n"/>
      <c r="B277" s="16" t="n"/>
      <c r="C277" s="17">
        <f>IF(B277="","",IFERROR(INDEX(Karyawan!$C$5:$C$54,MATCH(B277,Karyawan!$B$5:$B$54,0)),"ID tidak ada"))</f>
        <v/>
      </c>
      <c r="D277" s="16" t="n"/>
      <c r="E277" s="11" t="n"/>
      <c r="F277" s="11" t="n"/>
      <c r="G277" s="18">
        <f>IF(OR(D277&lt;&gt;"H",E277=""),"",IF(ROUND((E277-JamMasuk)*1440,0)&gt;ToleransiTelat,ROUND((E277-JamMasuk)*1440,0),0))</f>
        <v/>
      </c>
      <c r="H277" s="18">
        <f>IF(OR(D277&lt;&gt;"H",F277=""),"",MAX(0,ROUND((JamPulang-F277)*1440,0)))</f>
        <v/>
      </c>
      <c r="I277" s="19">
        <f>IF(OR(E277="",F277=""),"",MAX(0,ROUND(MOD(F277-E277,1)*24-IstirahatMenit/60,2)))</f>
        <v/>
      </c>
      <c r="J277" s="16" t="n"/>
      <c r="K277" s="20">
        <f>IF(OR(J277&lt;&gt;"Y",F277=""),"",IF(D277="L",I277,MAX(0,ROUNDDOWN(ROUND((F277-JamPulang)*1440,0)/30,0)/2)))</f>
        <v/>
      </c>
      <c r="L277" s="8" t="n"/>
    </row>
    <row r="278">
      <c r="A278" s="15" t="n"/>
      <c r="B278" s="16" t="n"/>
      <c r="C278" s="17">
        <f>IF(B278="","",IFERROR(INDEX(Karyawan!$C$5:$C$54,MATCH(B278,Karyawan!$B$5:$B$54,0)),"ID tidak ada"))</f>
        <v/>
      </c>
      <c r="D278" s="16" t="n"/>
      <c r="E278" s="11" t="n"/>
      <c r="F278" s="11" t="n"/>
      <c r="G278" s="18">
        <f>IF(OR(D278&lt;&gt;"H",E278=""),"",IF(ROUND((E278-JamMasuk)*1440,0)&gt;ToleransiTelat,ROUND((E278-JamMasuk)*1440,0),0))</f>
        <v/>
      </c>
      <c r="H278" s="18">
        <f>IF(OR(D278&lt;&gt;"H",F278=""),"",MAX(0,ROUND((JamPulang-F278)*1440,0)))</f>
        <v/>
      </c>
      <c r="I278" s="19">
        <f>IF(OR(E278="",F278=""),"",MAX(0,ROUND(MOD(F278-E278,1)*24-IstirahatMenit/60,2)))</f>
        <v/>
      </c>
      <c r="J278" s="16" t="n"/>
      <c r="K278" s="20">
        <f>IF(OR(J278&lt;&gt;"Y",F278=""),"",IF(D278="L",I278,MAX(0,ROUNDDOWN(ROUND((F278-JamPulang)*1440,0)/30,0)/2)))</f>
        <v/>
      </c>
      <c r="L278" s="8" t="n"/>
    </row>
    <row r="279">
      <c r="A279" s="15" t="n"/>
      <c r="B279" s="16" t="n"/>
      <c r="C279" s="17">
        <f>IF(B279="","",IFERROR(INDEX(Karyawan!$C$5:$C$54,MATCH(B279,Karyawan!$B$5:$B$54,0)),"ID tidak ada"))</f>
        <v/>
      </c>
      <c r="D279" s="16" t="n"/>
      <c r="E279" s="11" t="n"/>
      <c r="F279" s="11" t="n"/>
      <c r="G279" s="18">
        <f>IF(OR(D279&lt;&gt;"H",E279=""),"",IF(ROUND((E279-JamMasuk)*1440,0)&gt;ToleransiTelat,ROUND((E279-JamMasuk)*1440,0),0))</f>
        <v/>
      </c>
      <c r="H279" s="18">
        <f>IF(OR(D279&lt;&gt;"H",F279=""),"",MAX(0,ROUND((JamPulang-F279)*1440,0)))</f>
        <v/>
      </c>
      <c r="I279" s="19">
        <f>IF(OR(E279="",F279=""),"",MAX(0,ROUND(MOD(F279-E279,1)*24-IstirahatMenit/60,2)))</f>
        <v/>
      </c>
      <c r="J279" s="16" t="n"/>
      <c r="K279" s="20">
        <f>IF(OR(J279&lt;&gt;"Y",F279=""),"",IF(D279="L",I279,MAX(0,ROUNDDOWN(ROUND((F279-JamPulang)*1440,0)/30,0)/2)))</f>
        <v/>
      </c>
      <c r="L279" s="8" t="n"/>
    </row>
    <row r="280">
      <c r="A280" s="15" t="n"/>
      <c r="B280" s="16" t="n"/>
      <c r="C280" s="17">
        <f>IF(B280="","",IFERROR(INDEX(Karyawan!$C$5:$C$54,MATCH(B280,Karyawan!$B$5:$B$54,0)),"ID tidak ada"))</f>
        <v/>
      </c>
      <c r="D280" s="16" t="n"/>
      <c r="E280" s="11" t="n"/>
      <c r="F280" s="11" t="n"/>
      <c r="G280" s="18">
        <f>IF(OR(D280&lt;&gt;"H",E280=""),"",IF(ROUND((E280-JamMasuk)*1440,0)&gt;ToleransiTelat,ROUND((E280-JamMasuk)*1440,0),0))</f>
        <v/>
      </c>
      <c r="H280" s="18">
        <f>IF(OR(D280&lt;&gt;"H",F280=""),"",MAX(0,ROUND((JamPulang-F280)*1440,0)))</f>
        <v/>
      </c>
      <c r="I280" s="19">
        <f>IF(OR(E280="",F280=""),"",MAX(0,ROUND(MOD(F280-E280,1)*24-IstirahatMenit/60,2)))</f>
        <v/>
      </c>
      <c r="J280" s="16" t="n"/>
      <c r="K280" s="20">
        <f>IF(OR(J280&lt;&gt;"Y",F280=""),"",IF(D280="L",I280,MAX(0,ROUNDDOWN(ROUND((F280-JamPulang)*1440,0)/30,0)/2)))</f>
        <v/>
      </c>
      <c r="L280" s="8" t="n"/>
    </row>
    <row r="281">
      <c r="A281" s="15" t="n"/>
      <c r="B281" s="16" t="n"/>
      <c r="C281" s="17">
        <f>IF(B281="","",IFERROR(INDEX(Karyawan!$C$5:$C$54,MATCH(B281,Karyawan!$B$5:$B$54,0)),"ID tidak ada"))</f>
        <v/>
      </c>
      <c r="D281" s="16" t="n"/>
      <c r="E281" s="11" t="n"/>
      <c r="F281" s="11" t="n"/>
      <c r="G281" s="18">
        <f>IF(OR(D281&lt;&gt;"H",E281=""),"",IF(ROUND((E281-JamMasuk)*1440,0)&gt;ToleransiTelat,ROUND((E281-JamMasuk)*1440,0),0))</f>
        <v/>
      </c>
      <c r="H281" s="18">
        <f>IF(OR(D281&lt;&gt;"H",F281=""),"",MAX(0,ROUND((JamPulang-F281)*1440,0)))</f>
        <v/>
      </c>
      <c r="I281" s="19">
        <f>IF(OR(E281="",F281=""),"",MAX(0,ROUND(MOD(F281-E281,1)*24-IstirahatMenit/60,2)))</f>
        <v/>
      </c>
      <c r="J281" s="16" t="n"/>
      <c r="K281" s="20">
        <f>IF(OR(J281&lt;&gt;"Y",F281=""),"",IF(D281="L",I281,MAX(0,ROUNDDOWN(ROUND((F281-JamPulang)*1440,0)/30,0)/2)))</f>
        <v/>
      </c>
      <c r="L281" s="8" t="n"/>
    </row>
    <row r="282">
      <c r="A282" s="15" t="n"/>
      <c r="B282" s="16" t="n"/>
      <c r="C282" s="17">
        <f>IF(B282="","",IFERROR(INDEX(Karyawan!$C$5:$C$54,MATCH(B282,Karyawan!$B$5:$B$54,0)),"ID tidak ada"))</f>
        <v/>
      </c>
      <c r="D282" s="16" t="n"/>
      <c r="E282" s="11" t="n"/>
      <c r="F282" s="11" t="n"/>
      <c r="G282" s="18">
        <f>IF(OR(D282&lt;&gt;"H",E282=""),"",IF(ROUND((E282-JamMasuk)*1440,0)&gt;ToleransiTelat,ROUND((E282-JamMasuk)*1440,0),0))</f>
        <v/>
      </c>
      <c r="H282" s="18">
        <f>IF(OR(D282&lt;&gt;"H",F282=""),"",MAX(0,ROUND((JamPulang-F282)*1440,0)))</f>
        <v/>
      </c>
      <c r="I282" s="19">
        <f>IF(OR(E282="",F282=""),"",MAX(0,ROUND(MOD(F282-E282,1)*24-IstirahatMenit/60,2)))</f>
        <v/>
      </c>
      <c r="J282" s="16" t="n"/>
      <c r="K282" s="20">
        <f>IF(OR(J282&lt;&gt;"Y",F282=""),"",IF(D282="L",I282,MAX(0,ROUNDDOWN(ROUND((F282-JamPulang)*1440,0)/30,0)/2)))</f>
        <v/>
      </c>
      <c r="L282" s="8" t="n"/>
    </row>
    <row r="283">
      <c r="A283" s="15" t="n"/>
      <c r="B283" s="16" t="n"/>
      <c r="C283" s="17">
        <f>IF(B283="","",IFERROR(INDEX(Karyawan!$C$5:$C$54,MATCH(B283,Karyawan!$B$5:$B$54,0)),"ID tidak ada"))</f>
        <v/>
      </c>
      <c r="D283" s="16" t="n"/>
      <c r="E283" s="11" t="n"/>
      <c r="F283" s="11" t="n"/>
      <c r="G283" s="18">
        <f>IF(OR(D283&lt;&gt;"H",E283=""),"",IF(ROUND((E283-JamMasuk)*1440,0)&gt;ToleransiTelat,ROUND((E283-JamMasuk)*1440,0),0))</f>
        <v/>
      </c>
      <c r="H283" s="18">
        <f>IF(OR(D283&lt;&gt;"H",F283=""),"",MAX(0,ROUND((JamPulang-F283)*1440,0)))</f>
        <v/>
      </c>
      <c r="I283" s="19">
        <f>IF(OR(E283="",F283=""),"",MAX(0,ROUND(MOD(F283-E283,1)*24-IstirahatMenit/60,2)))</f>
        <v/>
      </c>
      <c r="J283" s="16" t="n"/>
      <c r="K283" s="20">
        <f>IF(OR(J283&lt;&gt;"Y",F283=""),"",IF(D283="L",I283,MAX(0,ROUNDDOWN(ROUND((F283-JamPulang)*1440,0)/30,0)/2)))</f>
        <v/>
      </c>
      <c r="L283" s="8" t="n"/>
    </row>
    <row r="284">
      <c r="A284" s="15" t="n"/>
      <c r="B284" s="16" t="n"/>
      <c r="C284" s="17">
        <f>IF(B284="","",IFERROR(INDEX(Karyawan!$C$5:$C$54,MATCH(B284,Karyawan!$B$5:$B$54,0)),"ID tidak ada"))</f>
        <v/>
      </c>
      <c r="D284" s="16" t="n"/>
      <c r="E284" s="11" t="n"/>
      <c r="F284" s="11" t="n"/>
      <c r="G284" s="18">
        <f>IF(OR(D284&lt;&gt;"H",E284=""),"",IF(ROUND((E284-JamMasuk)*1440,0)&gt;ToleransiTelat,ROUND((E284-JamMasuk)*1440,0),0))</f>
        <v/>
      </c>
      <c r="H284" s="18">
        <f>IF(OR(D284&lt;&gt;"H",F284=""),"",MAX(0,ROUND((JamPulang-F284)*1440,0)))</f>
        <v/>
      </c>
      <c r="I284" s="19">
        <f>IF(OR(E284="",F284=""),"",MAX(0,ROUND(MOD(F284-E284,1)*24-IstirahatMenit/60,2)))</f>
        <v/>
      </c>
      <c r="J284" s="16" t="n"/>
      <c r="K284" s="20">
        <f>IF(OR(J284&lt;&gt;"Y",F284=""),"",IF(D284="L",I284,MAX(0,ROUNDDOWN(ROUND((F284-JamPulang)*1440,0)/30,0)/2)))</f>
        <v/>
      </c>
      <c r="L284" s="8" t="n"/>
    </row>
    <row r="285">
      <c r="A285" s="15" t="n"/>
      <c r="B285" s="16" t="n"/>
      <c r="C285" s="17">
        <f>IF(B285="","",IFERROR(INDEX(Karyawan!$C$5:$C$54,MATCH(B285,Karyawan!$B$5:$B$54,0)),"ID tidak ada"))</f>
        <v/>
      </c>
      <c r="D285" s="16" t="n"/>
      <c r="E285" s="11" t="n"/>
      <c r="F285" s="11" t="n"/>
      <c r="G285" s="18">
        <f>IF(OR(D285&lt;&gt;"H",E285=""),"",IF(ROUND((E285-JamMasuk)*1440,0)&gt;ToleransiTelat,ROUND((E285-JamMasuk)*1440,0),0))</f>
        <v/>
      </c>
      <c r="H285" s="18">
        <f>IF(OR(D285&lt;&gt;"H",F285=""),"",MAX(0,ROUND((JamPulang-F285)*1440,0)))</f>
        <v/>
      </c>
      <c r="I285" s="19">
        <f>IF(OR(E285="",F285=""),"",MAX(0,ROUND(MOD(F285-E285,1)*24-IstirahatMenit/60,2)))</f>
        <v/>
      </c>
      <c r="J285" s="16" t="n"/>
      <c r="K285" s="20">
        <f>IF(OR(J285&lt;&gt;"Y",F285=""),"",IF(D285="L",I285,MAX(0,ROUNDDOWN(ROUND((F285-JamPulang)*1440,0)/30,0)/2)))</f>
        <v/>
      </c>
      <c r="L285" s="8" t="n"/>
    </row>
    <row r="286">
      <c r="A286" s="15" t="n"/>
      <c r="B286" s="16" t="n"/>
      <c r="C286" s="17">
        <f>IF(B286="","",IFERROR(INDEX(Karyawan!$C$5:$C$54,MATCH(B286,Karyawan!$B$5:$B$54,0)),"ID tidak ada"))</f>
        <v/>
      </c>
      <c r="D286" s="16" t="n"/>
      <c r="E286" s="11" t="n"/>
      <c r="F286" s="11" t="n"/>
      <c r="G286" s="18">
        <f>IF(OR(D286&lt;&gt;"H",E286=""),"",IF(ROUND((E286-JamMasuk)*1440,0)&gt;ToleransiTelat,ROUND((E286-JamMasuk)*1440,0),0))</f>
        <v/>
      </c>
      <c r="H286" s="18">
        <f>IF(OR(D286&lt;&gt;"H",F286=""),"",MAX(0,ROUND((JamPulang-F286)*1440,0)))</f>
        <v/>
      </c>
      <c r="I286" s="19">
        <f>IF(OR(E286="",F286=""),"",MAX(0,ROUND(MOD(F286-E286,1)*24-IstirahatMenit/60,2)))</f>
        <v/>
      </c>
      <c r="J286" s="16" t="n"/>
      <c r="K286" s="20">
        <f>IF(OR(J286&lt;&gt;"Y",F286=""),"",IF(D286="L",I286,MAX(0,ROUNDDOWN(ROUND((F286-JamPulang)*1440,0)/30,0)/2)))</f>
        <v/>
      </c>
      <c r="L286" s="8" t="n"/>
    </row>
    <row r="287">
      <c r="A287" s="15" t="n"/>
      <c r="B287" s="16" t="n"/>
      <c r="C287" s="17">
        <f>IF(B287="","",IFERROR(INDEX(Karyawan!$C$5:$C$54,MATCH(B287,Karyawan!$B$5:$B$54,0)),"ID tidak ada"))</f>
        <v/>
      </c>
      <c r="D287" s="16" t="n"/>
      <c r="E287" s="11" t="n"/>
      <c r="F287" s="11" t="n"/>
      <c r="G287" s="18">
        <f>IF(OR(D287&lt;&gt;"H",E287=""),"",IF(ROUND((E287-JamMasuk)*1440,0)&gt;ToleransiTelat,ROUND((E287-JamMasuk)*1440,0),0))</f>
        <v/>
      </c>
      <c r="H287" s="18">
        <f>IF(OR(D287&lt;&gt;"H",F287=""),"",MAX(0,ROUND((JamPulang-F287)*1440,0)))</f>
        <v/>
      </c>
      <c r="I287" s="19">
        <f>IF(OR(E287="",F287=""),"",MAX(0,ROUND(MOD(F287-E287,1)*24-IstirahatMenit/60,2)))</f>
        <v/>
      </c>
      <c r="J287" s="16" t="n"/>
      <c r="K287" s="20">
        <f>IF(OR(J287&lt;&gt;"Y",F287=""),"",IF(D287="L",I287,MAX(0,ROUNDDOWN(ROUND((F287-JamPulang)*1440,0)/30,0)/2)))</f>
        <v/>
      </c>
      <c r="L287" s="8" t="n"/>
    </row>
    <row r="288">
      <c r="A288" s="15" t="n"/>
      <c r="B288" s="16" t="n"/>
      <c r="C288" s="17">
        <f>IF(B288="","",IFERROR(INDEX(Karyawan!$C$5:$C$54,MATCH(B288,Karyawan!$B$5:$B$54,0)),"ID tidak ada"))</f>
        <v/>
      </c>
      <c r="D288" s="16" t="n"/>
      <c r="E288" s="11" t="n"/>
      <c r="F288" s="11" t="n"/>
      <c r="G288" s="18">
        <f>IF(OR(D288&lt;&gt;"H",E288=""),"",IF(ROUND((E288-JamMasuk)*1440,0)&gt;ToleransiTelat,ROUND((E288-JamMasuk)*1440,0),0))</f>
        <v/>
      </c>
      <c r="H288" s="18">
        <f>IF(OR(D288&lt;&gt;"H",F288=""),"",MAX(0,ROUND((JamPulang-F288)*1440,0)))</f>
        <v/>
      </c>
      <c r="I288" s="19">
        <f>IF(OR(E288="",F288=""),"",MAX(0,ROUND(MOD(F288-E288,1)*24-IstirahatMenit/60,2)))</f>
        <v/>
      </c>
      <c r="J288" s="16" t="n"/>
      <c r="K288" s="20">
        <f>IF(OR(J288&lt;&gt;"Y",F288=""),"",IF(D288="L",I288,MAX(0,ROUNDDOWN(ROUND((F288-JamPulang)*1440,0)/30,0)/2)))</f>
        <v/>
      </c>
      <c r="L288" s="8" t="n"/>
    </row>
    <row r="289">
      <c r="A289" s="15" t="n"/>
      <c r="B289" s="16" t="n"/>
      <c r="C289" s="17">
        <f>IF(B289="","",IFERROR(INDEX(Karyawan!$C$5:$C$54,MATCH(B289,Karyawan!$B$5:$B$54,0)),"ID tidak ada"))</f>
        <v/>
      </c>
      <c r="D289" s="16" t="n"/>
      <c r="E289" s="11" t="n"/>
      <c r="F289" s="11" t="n"/>
      <c r="G289" s="18">
        <f>IF(OR(D289&lt;&gt;"H",E289=""),"",IF(ROUND((E289-JamMasuk)*1440,0)&gt;ToleransiTelat,ROUND((E289-JamMasuk)*1440,0),0))</f>
        <v/>
      </c>
      <c r="H289" s="18">
        <f>IF(OR(D289&lt;&gt;"H",F289=""),"",MAX(0,ROUND((JamPulang-F289)*1440,0)))</f>
        <v/>
      </c>
      <c r="I289" s="19">
        <f>IF(OR(E289="",F289=""),"",MAX(0,ROUND(MOD(F289-E289,1)*24-IstirahatMenit/60,2)))</f>
        <v/>
      </c>
      <c r="J289" s="16" t="n"/>
      <c r="K289" s="20">
        <f>IF(OR(J289&lt;&gt;"Y",F289=""),"",IF(D289="L",I289,MAX(0,ROUNDDOWN(ROUND((F289-JamPulang)*1440,0)/30,0)/2)))</f>
        <v/>
      </c>
      <c r="L289" s="8" t="n"/>
    </row>
    <row r="290">
      <c r="A290" s="15" t="n"/>
      <c r="B290" s="16" t="n"/>
      <c r="C290" s="17">
        <f>IF(B290="","",IFERROR(INDEX(Karyawan!$C$5:$C$54,MATCH(B290,Karyawan!$B$5:$B$54,0)),"ID tidak ada"))</f>
        <v/>
      </c>
      <c r="D290" s="16" t="n"/>
      <c r="E290" s="11" t="n"/>
      <c r="F290" s="11" t="n"/>
      <c r="G290" s="18">
        <f>IF(OR(D290&lt;&gt;"H",E290=""),"",IF(ROUND((E290-JamMasuk)*1440,0)&gt;ToleransiTelat,ROUND((E290-JamMasuk)*1440,0),0))</f>
        <v/>
      </c>
      <c r="H290" s="18">
        <f>IF(OR(D290&lt;&gt;"H",F290=""),"",MAX(0,ROUND((JamPulang-F290)*1440,0)))</f>
        <v/>
      </c>
      <c r="I290" s="19">
        <f>IF(OR(E290="",F290=""),"",MAX(0,ROUND(MOD(F290-E290,1)*24-IstirahatMenit/60,2)))</f>
        <v/>
      </c>
      <c r="J290" s="16" t="n"/>
      <c r="K290" s="20">
        <f>IF(OR(J290&lt;&gt;"Y",F290=""),"",IF(D290="L",I290,MAX(0,ROUNDDOWN(ROUND((F290-JamPulang)*1440,0)/30,0)/2)))</f>
        <v/>
      </c>
      <c r="L290" s="8" t="n"/>
    </row>
    <row r="291">
      <c r="A291" s="15" t="n"/>
      <c r="B291" s="16" t="n"/>
      <c r="C291" s="17">
        <f>IF(B291="","",IFERROR(INDEX(Karyawan!$C$5:$C$54,MATCH(B291,Karyawan!$B$5:$B$54,0)),"ID tidak ada"))</f>
        <v/>
      </c>
      <c r="D291" s="16" t="n"/>
      <c r="E291" s="11" t="n"/>
      <c r="F291" s="11" t="n"/>
      <c r="G291" s="18">
        <f>IF(OR(D291&lt;&gt;"H",E291=""),"",IF(ROUND((E291-JamMasuk)*1440,0)&gt;ToleransiTelat,ROUND((E291-JamMasuk)*1440,0),0))</f>
        <v/>
      </c>
      <c r="H291" s="18">
        <f>IF(OR(D291&lt;&gt;"H",F291=""),"",MAX(0,ROUND((JamPulang-F291)*1440,0)))</f>
        <v/>
      </c>
      <c r="I291" s="19">
        <f>IF(OR(E291="",F291=""),"",MAX(0,ROUND(MOD(F291-E291,1)*24-IstirahatMenit/60,2)))</f>
        <v/>
      </c>
      <c r="J291" s="16" t="n"/>
      <c r="K291" s="20">
        <f>IF(OR(J291&lt;&gt;"Y",F291=""),"",IF(D291="L",I291,MAX(0,ROUNDDOWN(ROUND((F291-JamPulang)*1440,0)/30,0)/2)))</f>
        <v/>
      </c>
      <c r="L291" s="8" t="n"/>
    </row>
    <row r="292">
      <c r="A292" s="15" t="n"/>
      <c r="B292" s="16" t="n"/>
      <c r="C292" s="17">
        <f>IF(B292="","",IFERROR(INDEX(Karyawan!$C$5:$C$54,MATCH(B292,Karyawan!$B$5:$B$54,0)),"ID tidak ada"))</f>
        <v/>
      </c>
      <c r="D292" s="16" t="n"/>
      <c r="E292" s="11" t="n"/>
      <c r="F292" s="11" t="n"/>
      <c r="G292" s="18">
        <f>IF(OR(D292&lt;&gt;"H",E292=""),"",IF(ROUND((E292-JamMasuk)*1440,0)&gt;ToleransiTelat,ROUND((E292-JamMasuk)*1440,0),0))</f>
        <v/>
      </c>
      <c r="H292" s="18">
        <f>IF(OR(D292&lt;&gt;"H",F292=""),"",MAX(0,ROUND((JamPulang-F292)*1440,0)))</f>
        <v/>
      </c>
      <c r="I292" s="19">
        <f>IF(OR(E292="",F292=""),"",MAX(0,ROUND(MOD(F292-E292,1)*24-IstirahatMenit/60,2)))</f>
        <v/>
      </c>
      <c r="J292" s="16" t="n"/>
      <c r="K292" s="20">
        <f>IF(OR(J292&lt;&gt;"Y",F292=""),"",IF(D292="L",I292,MAX(0,ROUNDDOWN(ROUND((F292-JamPulang)*1440,0)/30,0)/2)))</f>
        <v/>
      </c>
      <c r="L292" s="8" t="n"/>
    </row>
    <row r="293">
      <c r="A293" s="15" t="n"/>
      <c r="B293" s="16" t="n"/>
      <c r="C293" s="17">
        <f>IF(B293="","",IFERROR(INDEX(Karyawan!$C$5:$C$54,MATCH(B293,Karyawan!$B$5:$B$54,0)),"ID tidak ada"))</f>
        <v/>
      </c>
      <c r="D293" s="16" t="n"/>
      <c r="E293" s="11" t="n"/>
      <c r="F293" s="11" t="n"/>
      <c r="G293" s="18">
        <f>IF(OR(D293&lt;&gt;"H",E293=""),"",IF(ROUND((E293-JamMasuk)*1440,0)&gt;ToleransiTelat,ROUND((E293-JamMasuk)*1440,0),0))</f>
        <v/>
      </c>
      <c r="H293" s="18">
        <f>IF(OR(D293&lt;&gt;"H",F293=""),"",MAX(0,ROUND((JamPulang-F293)*1440,0)))</f>
        <v/>
      </c>
      <c r="I293" s="19">
        <f>IF(OR(E293="",F293=""),"",MAX(0,ROUND(MOD(F293-E293,1)*24-IstirahatMenit/60,2)))</f>
        <v/>
      </c>
      <c r="J293" s="16" t="n"/>
      <c r="K293" s="20">
        <f>IF(OR(J293&lt;&gt;"Y",F293=""),"",IF(D293="L",I293,MAX(0,ROUNDDOWN(ROUND((F293-JamPulang)*1440,0)/30,0)/2)))</f>
        <v/>
      </c>
      <c r="L293" s="8" t="n"/>
    </row>
    <row r="294">
      <c r="A294" s="15" t="n"/>
      <c r="B294" s="16" t="n"/>
      <c r="C294" s="17">
        <f>IF(B294="","",IFERROR(INDEX(Karyawan!$C$5:$C$54,MATCH(B294,Karyawan!$B$5:$B$54,0)),"ID tidak ada"))</f>
        <v/>
      </c>
      <c r="D294" s="16" t="n"/>
      <c r="E294" s="11" t="n"/>
      <c r="F294" s="11" t="n"/>
      <c r="G294" s="18">
        <f>IF(OR(D294&lt;&gt;"H",E294=""),"",IF(ROUND((E294-JamMasuk)*1440,0)&gt;ToleransiTelat,ROUND((E294-JamMasuk)*1440,0),0))</f>
        <v/>
      </c>
      <c r="H294" s="18">
        <f>IF(OR(D294&lt;&gt;"H",F294=""),"",MAX(0,ROUND((JamPulang-F294)*1440,0)))</f>
        <v/>
      </c>
      <c r="I294" s="19">
        <f>IF(OR(E294="",F294=""),"",MAX(0,ROUND(MOD(F294-E294,1)*24-IstirahatMenit/60,2)))</f>
        <v/>
      </c>
      <c r="J294" s="16" t="n"/>
      <c r="K294" s="20">
        <f>IF(OR(J294&lt;&gt;"Y",F294=""),"",IF(D294="L",I294,MAX(0,ROUNDDOWN(ROUND((F294-JamPulang)*1440,0)/30,0)/2)))</f>
        <v/>
      </c>
      <c r="L294" s="8" t="n"/>
    </row>
    <row r="295">
      <c r="A295" s="15" t="n"/>
      <c r="B295" s="16" t="n"/>
      <c r="C295" s="17">
        <f>IF(B295="","",IFERROR(INDEX(Karyawan!$C$5:$C$54,MATCH(B295,Karyawan!$B$5:$B$54,0)),"ID tidak ada"))</f>
        <v/>
      </c>
      <c r="D295" s="16" t="n"/>
      <c r="E295" s="11" t="n"/>
      <c r="F295" s="11" t="n"/>
      <c r="G295" s="18">
        <f>IF(OR(D295&lt;&gt;"H",E295=""),"",IF(ROUND((E295-JamMasuk)*1440,0)&gt;ToleransiTelat,ROUND((E295-JamMasuk)*1440,0),0))</f>
        <v/>
      </c>
      <c r="H295" s="18">
        <f>IF(OR(D295&lt;&gt;"H",F295=""),"",MAX(0,ROUND((JamPulang-F295)*1440,0)))</f>
        <v/>
      </c>
      <c r="I295" s="19">
        <f>IF(OR(E295="",F295=""),"",MAX(0,ROUND(MOD(F295-E295,1)*24-IstirahatMenit/60,2)))</f>
        <v/>
      </c>
      <c r="J295" s="16" t="n"/>
      <c r="K295" s="20">
        <f>IF(OR(J295&lt;&gt;"Y",F295=""),"",IF(D295="L",I295,MAX(0,ROUNDDOWN(ROUND((F295-JamPulang)*1440,0)/30,0)/2)))</f>
        <v/>
      </c>
      <c r="L295" s="8" t="n"/>
    </row>
    <row r="296">
      <c r="A296" s="15" t="n"/>
      <c r="B296" s="16" t="n"/>
      <c r="C296" s="17">
        <f>IF(B296="","",IFERROR(INDEX(Karyawan!$C$5:$C$54,MATCH(B296,Karyawan!$B$5:$B$54,0)),"ID tidak ada"))</f>
        <v/>
      </c>
      <c r="D296" s="16" t="n"/>
      <c r="E296" s="11" t="n"/>
      <c r="F296" s="11" t="n"/>
      <c r="G296" s="18">
        <f>IF(OR(D296&lt;&gt;"H",E296=""),"",IF(ROUND((E296-JamMasuk)*1440,0)&gt;ToleransiTelat,ROUND((E296-JamMasuk)*1440,0),0))</f>
        <v/>
      </c>
      <c r="H296" s="18">
        <f>IF(OR(D296&lt;&gt;"H",F296=""),"",MAX(0,ROUND((JamPulang-F296)*1440,0)))</f>
        <v/>
      </c>
      <c r="I296" s="19">
        <f>IF(OR(E296="",F296=""),"",MAX(0,ROUND(MOD(F296-E296,1)*24-IstirahatMenit/60,2)))</f>
        <v/>
      </c>
      <c r="J296" s="16" t="n"/>
      <c r="K296" s="20">
        <f>IF(OR(J296&lt;&gt;"Y",F296=""),"",IF(D296="L",I296,MAX(0,ROUNDDOWN(ROUND((F296-JamPulang)*1440,0)/30,0)/2)))</f>
        <v/>
      </c>
      <c r="L296" s="8" t="n"/>
    </row>
    <row r="297">
      <c r="A297" s="15" t="n"/>
      <c r="B297" s="16" t="n"/>
      <c r="C297" s="17">
        <f>IF(B297="","",IFERROR(INDEX(Karyawan!$C$5:$C$54,MATCH(B297,Karyawan!$B$5:$B$54,0)),"ID tidak ada"))</f>
        <v/>
      </c>
      <c r="D297" s="16" t="n"/>
      <c r="E297" s="11" t="n"/>
      <c r="F297" s="11" t="n"/>
      <c r="G297" s="18">
        <f>IF(OR(D297&lt;&gt;"H",E297=""),"",IF(ROUND((E297-JamMasuk)*1440,0)&gt;ToleransiTelat,ROUND((E297-JamMasuk)*1440,0),0))</f>
        <v/>
      </c>
      <c r="H297" s="18">
        <f>IF(OR(D297&lt;&gt;"H",F297=""),"",MAX(0,ROUND((JamPulang-F297)*1440,0)))</f>
        <v/>
      </c>
      <c r="I297" s="19">
        <f>IF(OR(E297="",F297=""),"",MAX(0,ROUND(MOD(F297-E297,1)*24-IstirahatMenit/60,2)))</f>
        <v/>
      </c>
      <c r="J297" s="16" t="n"/>
      <c r="K297" s="20">
        <f>IF(OR(J297&lt;&gt;"Y",F297=""),"",IF(D297="L",I297,MAX(0,ROUNDDOWN(ROUND((F297-JamPulang)*1440,0)/30,0)/2)))</f>
        <v/>
      </c>
      <c r="L297" s="8" t="n"/>
    </row>
    <row r="298">
      <c r="A298" s="15" t="n"/>
      <c r="B298" s="16" t="n"/>
      <c r="C298" s="17">
        <f>IF(B298="","",IFERROR(INDEX(Karyawan!$C$5:$C$54,MATCH(B298,Karyawan!$B$5:$B$54,0)),"ID tidak ada"))</f>
        <v/>
      </c>
      <c r="D298" s="16" t="n"/>
      <c r="E298" s="11" t="n"/>
      <c r="F298" s="11" t="n"/>
      <c r="G298" s="18">
        <f>IF(OR(D298&lt;&gt;"H",E298=""),"",IF(ROUND((E298-JamMasuk)*1440,0)&gt;ToleransiTelat,ROUND((E298-JamMasuk)*1440,0),0))</f>
        <v/>
      </c>
      <c r="H298" s="18">
        <f>IF(OR(D298&lt;&gt;"H",F298=""),"",MAX(0,ROUND((JamPulang-F298)*1440,0)))</f>
        <v/>
      </c>
      <c r="I298" s="19">
        <f>IF(OR(E298="",F298=""),"",MAX(0,ROUND(MOD(F298-E298,1)*24-IstirahatMenit/60,2)))</f>
        <v/>
      </c>
      <c r="J298" s="16" t="n"/>
      <c r="K298" s="20">
        <f>IF(OR(J298&lt;&gt;"Y",F298=""),"",IF(D298="L",I298,MAX(0,ROUNDDOWN(ROUND((F298-JamPulang)*1440,0)/30,0)/2)))</f>
        <v/>
      </c>
      <c r="L298" s="8" t="n"/>
    </row>
    <row r="299">
      <c r="A299" s="15" t="n"/>
      <c r="B299" s="16" t="n"/>
      <c r="C299" s="17">
        <f>IF(B299="","",IFERROR(INDEX(Karyawan!$C$5:$C$54,MATCH(B299,Karyawan!$B$5:$B$54,0)),"ID tidak ada"))</f>
        <v/>
      </c>
      <c r="D299" s="16" t="n"/>
      <c r="E299" s="11" t="n"/>
      <c r="F299" s="11" t="n"/>
      <c r="G299" s="18">
        <f>IF(OR(D299&lt;&gt;"H",E299=""),"",IF(ROUND((E299-JamMasuk)*1440,0)&gt;ToleransiTelat,ROUND((E299-JamMasuk)*1440,0),0))</f>
        <v/>
      </c>
      <c r="H299" s="18">
        <f>IF(OR(D299&lt;&gt;"H",F299=""),"",MAX(0,ROUND((JamPulang-F299)*1440,0)))</f>
        <v/>
      </c>
      <c r="I299" s="19">
        <f>IF(OR(E299="",F299=""),"",MAX(0,ROUND(MOD(F299-E299,1)*24-IstirahatMenit/60,2)))</f>
        <v/>
      </c>
      <c r="J299" s="16" t="n"/>
      <c r="K299" s="20">
        <f>IF(OR(J299&lt;&gt;"Y",F299=""),"",IF(D299="L",I299,MAX(0,ROUNDDOWN(ROUND((F299-JamPulang)*1440,0)/30,0)/2)))</f>
        <v/>
      </c>
      <c r="L299" s="8" t="n"/>
    </row>
    <row r="300">
      <c r="A300" s="15" t="n"/>
      <c r="B300" s="16" t="n"/>
      <c r="C300" s="17">
        <f>IF(B300="","",IFERROR(INDEX(Karyawan!$C$5:$C$54,MATCH(B300,Karyawan!$B$5:$B$54,0)),"ID tidak ada"))</f>
        <v/>
      </c>
      <c r="D300" s="16" t="n"/>
      <c r="E300" s="11" t="n"/>
      <c r="F300" s="11" t="n"/>
      <c r="G300" s="18">
        <f>IF(OR(D300&lt;&gt;"H",E300=""),"",IF(ROUND((E300-JamMasuk)*1440,0)&gt;ToleransiTelat,ROUND((E300-JamMasuk)*1440,0),0))</f>
        <v/>
      </c>
      <c r="H300" s="18">
        <f>IF(OR(D300&lt;&gt;"H",F300=""),"",MAX(0,ROUND((JamPulang-F300)*1440,0)))</f>
        <v/>
      </c>
      <c r="I300" s="19">
        <f>IF(OR(E300="",F300=""),"",MAX(0,ROUND(MOD(F300-E300,1)*24-IstirahatMenit/60,2)))</f>
        <v/>
      </c>
      <c r="J300" s="16" t="n"/>
      <c r="K300" s="20">
        <f>IF(OR(J300&lt;&gt;"Y",F300=""),"",IF(D300="L",I300,MAX(0,ROUNDDOWN(ROUND((F300-JamPulang)*1440,0)/30,0)/2)))</f>
        <v/>
      </c>
      <c r="L300" s="8" t="n"/>
    </row>
    <row r="301">
      <c r="A301" s="15" t="n"/>
      <c r="B301" s="16" t="n"/>
      <c r="C301" s="17">
        <f>IF(B301="","",IFERROR(INDEX(Karyawan!$C$5:$C$54,MATCH(B301,Karyawan!$B$5:$B$54,0)),"ID tidak ada"))</f>
        <v/>
      </c>
      <c r="D301" s="16" t="n"/>
      <c r="E301" s="11" t="n"/>
      <c r="F301" s="11" t="n"/>
      <c r="G301" s="18">
        <f>IF(OR(D301&lt;&gt;"H",E301=""),"",IF(ROUND((E301-JamMasuk)*1440,0)&gt;ToleransiTelat,ROUND((E301-JamMasuk)*1440,0),0))</f>
        <v/>
      </c>
      <c r="H301" s="18">
        <f>IF(OR(D301&lt;&gt;"H",F301=""),"",MAX(0,ROUND((JamPulang-F301)*1440,0)))</f>
        <v/>
      </c>
      <c r="I301" s="19">
        <f>IF(OR(E301="",F301=""),"",MAX(0,ROUND(MOD(F301-E301,1)*24-IstirahatMenit/60,2)))</f>
        <v/>
      </c>
      <c r="J301" s="16" t="n"/>
      <c r="K301" s="20">
        <f>IF(OR(J301&lt;&gt;"Y",F301=""),"",IF(D301="L",I301,MAX(0,ROUNDDOWN(ROUND((F301-JamPulang)*1440,0)/30,0)/2)))</f>
        <v/>
      </c>
      <c r="L301" s="8" t="n"/>
    </row>
    <row r="302">
      <c r="A302" s="15" t="n"/>
      <c r="B302" s="16" t="n"/>
      <c r="C302" s="17">
        <f>IF(B302="","",IFERROR(INDEX(Karyawan!$C$5:$C$54,MATCH(B302,Karyawan!$B$5:$B$54,0)),"ID tidak ada"))</f>
        <v/>
      </c>
      <c r="D302" s="16" t="n"/>
      <c r="E302" s="11" t="n"/>
      <c r="F302" s="11" t="n"/>
      <c r="G302" s="18">
        <f>IF(OR(D302&lt;&gt;"H",E302=""),"",IF(ROUND((E302-JamMasuk)*1440,0)&gt;ToleransiTelat,ROUND((E302-JamMasuk)*1440,0),0))</f>
        <v/>
      </c>
      <c r="H302" s="18">
        <f>IF(OR(D302&lt;&gt;"H",F302=""),"",MAX(0,ROUND((JamPulang-F302)*1440,0)))</f>
        <v/>
      </c>
      <c r="I302" s="19">
        <f>IF(OR(E302="",F302=""),"",MAX(0,ROUND(MOD(F302-E302,1)*24-IstirahatMenit/60,2)))</f>
        <v/>
      </c>
      <c r="J302" s="16" t="n"/>
      <c r="K302" s="20">
        <f>IF(OR(J302&lt;&gt;"Y",F302=""),"",IF(D302="L",I302,MAX(0,ROUNDDOWN(ROUND((F302-JamPulang)*1440,0)/30,0)/2)))</f>
        <v/>
      </c>
      <c r="L302" s="8" t="n"/>
    </row>
    <row r="303">
      <c r="A303" s="15" t="n"/>
      <c r="B303" s="16" t="n"/>
      <c r="C303" s="17">
        <f>IF(B303="","",IFERROR(INDEX(Karyawan!$C$5:$C$54,MATCH(B303,Karyawan!$B$5:$B$54,0)),"ID tidak ada"))</f>
        <v/>
      </c>
      <c r="D303" s="16" t="n"/>
      <c r="E303" s="11" t="n"/>
      <c r="F303" s="11" t="n"/>
      <c r="G303" s="18">
        <f>IF(OR(D303&lt;&gt;"H",E303=""),"",IF(ROUND((E303-JamMasuk)*1440,0)&gt;ToleransiTelat,ROUND((E303-JamMasuk)*1440,0),0))</f>
        <v/>
      </c>
      <c r="H303" s="18">
        <f>IF(OR(D303&lt;&gt;"H",F303=""),"",MAX(0,ROUND((JamPulang-F303)*1440,0)))</f>
        <v/>
      </c>
      <c r="I303" s="19">
        <f>IF(OR(E303="",F303=""),"",MAX(0,ROUND(MOD(F303-E303,1)*24-IstirahatMenit/60,2)))</f>
        <v/>
      </c>
      <c r="J303" s="16" t="n"/>
      <c r="K303" s="20">
        <f>IF(OR(J303&lt;&gt;"Y",F303=""),"",IF(D303="L",I303,MAX(0,ROUNDDOWN(ROUND((F303-JamPulang)*1440,0)/30,0)/2)))</f>
        <v/>
      </c>
      <c r="L303" s="8" t="n"/>
    </row>
    <row r="304">
      <c r="A304" s="15" t="n"/>
      <c r="B304" s="16" t="n"/>
      <c r="C304" s="17">
        <f>IF(B304="","",IFERROR(INDEX(Karyawan!$C$5:$C$54,MATCH(B304,Karyawan!$B$5:$B$54,0)),"ID tidak ada"))</f>
        <v/>
      </c>
      <c r="D304" s="16" t="n"/>
      <c r="E304" s="11" t="n"/>
      <c r="F304" s="11" t="n"/>
      <c r="G304" s="18">
        <f>IF(OR(D304&lt;&gt;"H",E304=""),"",IF(ROUND((E304-JamMasuk)*1440,0)&gt;ToleransiTelat,ROUND((E304-JamMasuk)*1440,0),0))</f>
        <v/>
      </c>
      <c r="H304" s="18">
        <f>IF(OR(D304&lt;&gt;"H",F304=""),"",MAX(0,ROUND((JamPulang-F304)*1440,0)))</f>
        <v/>
      </c>
      <c r="I304" s="19">
        <f>IF(OR(E304="",F304=""),"",MAX(0,ROUND(MOD(F304-E304,1)*24-IstirahatMenit/60,2)))</f>
        <v/>
      </c>
      <c r="J304" s="16" t="n"/>
      <c r="K304" s="20">
        <f>IF(OR(J304&lt;&gt;"Y",F304=""),"",IF(D304="L",I304,MAX(0,ROUNDDOWN(ROUND((F304-JamPulang)*1440,0)/30,0)/2)))</f>
        <v/>
      </c>
      <c r="L304" s="8" t="n"/>
    </row>
    <row r="305">
      <c r="A305" s="15" t="n"/>
      <c r="B305" s="16" t="n"/>
      <c r="C305" s="17">
        <f>IF(B305="","",IFERROR(INDEX(Karyawan!$C$5:$C$54,MATCH(B305,Karyawan!$B$5:$B$54,0)),"ID tidak ada"))</f>
        <v/>
      </c>
      <c r="D305" s="16" t="n"/>
      <c r="E305" s="11" t="n"/>
      <c r="F305" s="11" t="n"/>
      <c r="G305" s="18">
        <f>IF(OR(D305&lt;&gt;"H",E305=""),"",IF(ROUND((E305-JamMasuk)*1440,0)&gt;ToleransiTelat,ROUND((E305-JamMasuk)*1440,0),0))</f>
        <v/>
      </c>
      <c r="H305" s="18">
        <f>IF(OR(D305&lt;&gt;"H",F305=""),"",MAX(0,ROUND((JamPulang-F305)*1440,0)))</f>
        <v/>
      </c>
      <c r="I305" s="19">
        <f>IF(OR(E305="",F305=""),"",MAX(0,ROUND(MOD(F305-E305,1)*24-IstirahatMenit/60,2)))</f>
        <v/>
      </c>
      <c r="J305" s="16" t="n"/>
      <c r="K305" s="20">
        <f>IF(OR(J305&lt;&gt;"Y",F305=""),"",IF(D305="L",I305,MAX(0,ROUNDDOWN(ROUND((F305-JamPulang)*1440,0)/30,0)/2)))</f>
        <v/>
      </c>
      <c r="L305" s="8" t="n"/>
    </row>
    <row r="306">
      <c r="A306" s="15" t="n"/>
      <c r="B306" s="16" t="n"/>
      <c r="C306" s="17">
        <f>IF(B306="","",IFERROR(INDEX(Karyawan!$C$5:$C$54,MATCH(B306,Karyawan!$B$5:$B$54,0)),"ID tidak ada"))</f>
        <v/>
      </c>
      <c r="D306" s="16" t="n"/>
      <c r="E306" s="11" t="n"/>
      <c r="F306" s="11" t="n"/>
      <c r="G306" s="18">
        <f>IF(OR(D306&lt;&gt;"H",E306=""),"",IF(ROUND((E306-JamMasuk)*1440,0)&gt;ToleransiTelat,ROUND((E306-JamMasuk)*1440,0),0))</f>
        <v/>
      </c>
      <c r="H306" s="18">
        <f>IF(OR(D306&lt;&gt;"H",F306=""),"",MAX(0,ROUND((JamPulang-F306)*1440,0)))</f>
        <v/>
      </c>
      <c r="I306" s="19">
        <f>IF(OR(E306="",F306=""),"",MAX(0,ROUND(MOD(F306-E306,1)*24-IstirahatMenit/60,2)))</f>
        <v/>
      </c>
      <c r="J306" s="16" t="n"/>
      <c r="K306" s="20">
        <f>IF(OR(J306&lt;&gt;"Y",F306=""),"",IF(D306="L",I306,MAX(0,ROUNDDOWN(ROUND((F306-JamPulang)*1440,0)/30,0)/2)))</f>
        <v/>
      </c>
      <c r="L306" s="8" t="n"/>
    </row>
    <row r="307">
      <c r="A307" s="15" t="n"/>
      <c r="B307" s="16" t="n"/>
      <c r="C307" s="17">
        <f>IF(B307="","",IFERROR(INDEX(Karyawan!$C$5:$C$54,MATCH(B307,Karyawan!$B$5:$B$54,0)),"ID tidak ada"))</f>
        <v/>
      </c>
      <c r="D307" s="16" t="n"/>
      <c r="E307" s="11" t="n"/>
      <c r="F307" s="11" t="n"/>
      <c r="G307" s="18">
        <f>IF(OR(D307&lt;&gt;"H",E307=""),"",IF(ROUND((E307-JamMasuk)*1440,0)&gt;ToleransiTelat,ROUND((E307-JamMasuk)*1440,0),0))</f>
        <v/>
      </c>
      <c r="H307" s="18">
        <f>IF(OR(D307&lt;&gt;"H",F307=""),"",MAX(0,ROUND((JamPulang-F307)*1440,0)))</f>
        <v/>
      </c>
      <c r="I307" s="19">
        <f>IF(OR(E307="",F307=""),"",MAX(0,ROUND(MOD(F307-E307,1)*24-IstirahatMenit/60,2)))</f>
        <v/>
      </c>
      <c r="J307" s="16" t="n"/>
      <c r="K307" s="20">
        <f>IF(OR(J307&lt;&gt;"Y",F307=""),"",IF(D307="L",I307,MAX(0,ROUNDDOWN(ROUND((F307-JamPulang)*1440,0)/30,0)/2)))</f>
        <v/>
      </c>
      <c r="L307" s="8" t="n"/>
    </row>
    <row r="308">
      <c r="A308" s="15" t="n"/>
      <c r="B308" s="16" t="n"/>
      <c r="C308" s="17">
        <f>IF(B308="","",IFERROR(INDEX(Karyawan!$C$5:$C$54,MATCH(B308,Karyawan!$B$5:$B$54,0)),"ID tidak ada"))</f>
        <v/>
      </c>
      <c r="D308" s="16" t="n"/>
      <c r="E308" s="11" t="n"/>
      <c r="F308" s="11" t="n"/>
      <c r="G308" s="18">
        <f>IF(OR(D308&lt;&gt;"H",E308=""),"",IF(ROUND((E308-JamMasuk)*1440,0)&gt;ToleransiTelat,ROUND((E308-JamMasuk)*1440,0),0))</f>
        <v/>
      </c>
      <c r="H308" s="18">
        <f>IF(OR(D308&lt;&gt;"H",F308=""),"",MAX(0,ROUND((JamPulang-F308)*1440,0)))</f>
        <v/>
      </c>
      <c r="I308" s="19">
        <f>IF(OR(E308="",F308=""),"",MAX(0,ROUND(MOD(F308-E308,1)*24-IstirahatMenit/60,2)))</f>
        <v/>
      </c>
      <c r="J308" s="16" t="n"/>
      <c r="K308" s="20">
        <f>IF(OR(J308&lt;&gt;"Y",F308=""),"",IF(D308="L",I308,MAX(0,ROUNDDOWN(ROUND((F308-JamPulang)*1440,0)/30,0)/2)))</f>
        <v/>
      </c>
      <c r="L308" s="8" t="n"/>
    </row>
    <row r="309">
      <c r="A309" s="15" t="n"/>
      <c r="B309" s="16" t="n"/>
      <c r="C309" s="17">
        <f>IF(B309="","",IFERROR(INDEX(Karyawan!$C$5:$C$54,MATCH(B309,Karyawan!$B$5:$B$54,0)),"ID tidak ada"))</f>
        <v/>
      </c>
      <c r="D309" s="16" t="n"/>
      <c r="E309" s="11" t="n"/>
      <c r="F309" s="11" t="n"/>
      <c r="G309" s="18">
        <f>IF(OR(D309&lt;&gt;"H",E309=""),"",IF(ROUND((E309-JamMasuk)*1440,0)&gt;ToleransiTelat,ROUND((E309-JamMasuk)*1440,0),0))</f>
        <v/>
      </c>
      <c r="H309" s="18">
        <f>IF(OR(D309&lt;&gt;"H",F309=""),"",MAX(0,ROUND((JamPulang-F309)*1440,0)))</f>
        <v/>
      </c>
      <c r="I309" s="19">
        <f>IF(OR(E309="",F309=""),"",MAX(0,ROUND(MOD(F309-E309,1)*24-IstirahatMenit/60,2)))</f>
        <v/>
      </c>
      <c r="J309" s="16" t="n"/>
      <c r="K309" s="20">
        <f>IF(OR(J309&lt;&gt;"Y",F309=""),"",IF(D309="L",I309,MAX(0,ROUNDDOWN(ROUND((F309-JamPulang)*1440,0)/30,0)/2)))</f>
        <v/>
      </c>
      <c r="L309" s="8" t="n"/>
    </row>
    <row r="310">
      <c r="A310" s="15" t="n"/>
      <c r="B310" s="16" t="n"/>
      <c r="C310" s="17">
        <f>IF(B310="","",IFERROR(INDEX(Karyawan!$C$5:$C$54,MATCH(B310,Karyawan!$B$5:$B$54,0)),"ID tidak ada"))</f>
        <v/>
      </c>
      <c r="D310" s="16" t="n"/>
      <c r="E310" s="11" t="n"/>
      <c r="F310" s="11" t="n"/>
      <c r="G310" s="18">
        <f>IF(OR(D310&lt;&gt;"H",E310=""),"",IF(ROUND((E310-JamMasuk)*1440,0)&gt;ToleransiTelat,ROUND((E310-JamMasuk)*1440,0),0))</f>
        <v/>
      </c>
      <c r="H310" s="18">
        <f>IF(OR(D310&lt;&gt;"H",F310=""),"",MAX(0,ROUND((JamPulang-F310)*1440,0)))</f>
        <v/>
      </c>
      <c r="I310" s="19">
        <f>IF(OR(E310="",F310=""),"",MAX(0,ROUND(MOD(F310-E310,1)*24-IstirahatMenit/60,2)))</f>
        <v/>
      </c>
      <c r="J310" s="16" t="n"/>
      <c r="K310" s="20">
        <f>IF(OR(J310&lt;&gt;"Y",F310=""),"",IF(D310="L",I310,MAX(0,ROUNDDOWN(ROUND((F310-JamPulang)*1440,0)/30,0)/2)))</f>
        <v/>
      </c>
      <c r="L310" s="8" t="n"/>
    </row>
    <row r="311">
      <c r="A311" s="15" t="n"/>
      <c r="B311" s="16" t="n"/>
      <c r="C311" s="17">
        <f>IF(B311="","",IFERROR(INDEX(Karyawan!$C$5:$C$54,MATCH(B311,Karyawan!$B$5:$B$54,0)),"ID tidak ada"))</f>
        <v/>
      </c>
      <c r="D311" s="16" t="n"/>
      <c r="E311" s="11" t="n"/>
      <c r="F311" s="11" t="n"/>
      <c r="G311" s="18">
        <f>IF(OR(D311&lt;&gt;"H",E311=""),"",IF(ROUND((E311-JamMasuk)*1440,0)&gt;ToleransiTelat,ROUND((E311-JamMasuk)*1440,0),0))</f>
        <v/>
      </c>
      <c r="H311" s="18">
        <f>IF(OR(D311&lt;&gt;"H",F311=""),"",MAX(0,ROUND((JamPulang-F311)*1440,0)))</f>
        <v/>
      </c>
      <c r="I311" s="19">
        <f>IF(OR(E311="",F311=""),"",MAX(0,ROUND(MOD(F311-E311,1)*24-IstirahatMenit/60,2)))</f>
        <v/>
      </c>
      <c r="J311" s="16" t="n"/>
      <c r="K311" s="20">
        <f>IF(OR(J311&lt;&gt;"Y",F311=""),"",IF(D311="L",I311,MAX(0,ROUNDDOWN(ROUND((F311-JamPulang)*1440,0)/30,0)/2)))</f>
        <v/>
      </c>
      <c r="L311" s="8" t="n"/>
    </row>
    <row r="312">
      <c r="A312" s="15" t="n"/>
      <c r="B312" s="16" t="n"/>
      <c r="C312" s="17">
        <f>IF(B312="","",IFERROR(INDEX(Karyawan!$C$5:$C$54,MATCH(B312,Karyawan!$B$5:$B$54,0)),"ID tidak ada"))</f>
        <v/>
      </c>
      <c r="D312" s="16" t="n"/>
      <c r="E312" s="11" t="n"/>
      <c r="F312" s="11" t="n"/>
      <c r="G312" s="18">
        <f>IF(OR(D312&lt;&gt;"H",E312=""),"",IF(ROUND((E312-JamMasuk)*1440,0)&gt;ToleransiTelat,ROUND((E312-JamMasuk)*1440,0),0))</f>
        <v/>
      </c>
      <c r="H312" s="18">
        <f>IF(OR(D312&lt;&gt;"H",F312=""),"",MAX(0,ROUND((JamPulang-F312)*1440,0)))</f>
        <v/>
      </c>
      <c r="I312" s="19">
        <f>IF(OR(E312="",F312=""),"",MAX(0,ROUND(MOD(F312-E312,1)*24-IstirahatMenit/60,2)))</f>
        <v/>
      </c>
      <c r="J312" s="16" t="n"/>
      <c r="K312" s="20">
        <f>IF(OR(J312&lt;&gt;"Y",F312=""),"",IF(D312="L",I312,MAX(0,ROUNDDOWN(ROUND((F312-JamPulang)*1440,0)/30,0)/2)))</f>
        <v/>
      </c>
      <c r="L312" s="8" t="n"/>
    </row>
    <row r="313">
      <c r="A313" s="15" t="n"/>
      <c r="B313" s="16" t="n"/>
      <c r="C313" s="17">
        <f>IF(B313="","",IFERROR(INDEX(Karyawan!$C$5:$C$54,MATCH(B313,Karyawan!$B$5:$B$54,0)),"ID tidak ada"))</f>
        <v/>
      </c>
      <c r="D313" s="16" t="n"/>
      <c r="E313" s="11" t="n"/>
      <c r="F313" s="11" t="n"/>
      <c r="G313" s="18">
        <f>IF(OR(D313&lt;&gt;"H",E313=""),"",IF(ROUND((E313-JamMasuk)*1440,0)&gt;ToleransiTelat,ROUND((E313-JamMasuk)*1440,0),0))</f>
        <v/>
      </c>
      <c r="H313" s="18">
        <f>IF(OR(D313&lt;&gt;"H",F313=""),"",MAX(0,ROUND((JamPulang-F313)*1440,0)))</f>
        <v/>
      </c>
      <c r="I313" s="19">
        <f>IF(OR(E313="",F313=""),"",MAX(0,ROUND(MOD(F313-E313,1)*24-IstirahatMenit/60,2)))</f>
        <v/>
      </c>
      <c r="J313" s="16" t="n"/>
      <c r="K313" s="20">
        <f>IF(OR(J313&lt;&gt;"Y",F313=""),"",IF(D313="L",I313,MAX(0,ROUNDDOWN(ROUND((F313-JamPulang)*1440,0)/30,0)/2)))</f>
        <v/>
      </c>
      <c r="L313" s="8" t="n"/>
    </row>
    <row r="314">
      <c r="A314" s="15" t="n"/>
      <c r="B314" s="16" t="n"/>
      <c r="C314" s="17">
        <f>IF(B314="","",IFERROR(INDEX(Karyawan!$C$5:$C$54,MATCH(B314,Karyawan!$B$5:$B$54,0)),"ID tidak ada"))</f>
        <v/>
      </c>
      <c r="D314" s="16" t="n"/>
      <c r="E314" s="11" t="n"/>
      <c r="F314" s="11" t="n"/>
      <c r="G314" s="18">
        <f>IF(OR(D314&lt;&gt;"H",E314=""),"",IF(ROUND((E314-JamMasuk)*1440,0)&gt;ToleransiTelat,ROUND((E314-JamMasuk)*1440,0),0))</f>
        <v/>
      </c>
      <c r="H314" s="18">
        <f>IF(OR(D314&lt;&gt;"H",F314=""),"",MAX(0,ROUND((JamPulang-F314)*1440,0)))</f>
        <v/>
      </c>
      <c r="I314" s="19">
        <f>IF(OR(E314="",F314=""),"",MAX(0,ROUND(MOD(F314-E314,1)*24-IstirahatMenit/60,2)))</f>
        <v/>
      </c>
      <c r="J314" s="16" t="n"/>
      <c r="K314" s="20">
        <f>IF(OR(J314&lt;&gt;"Y",F314=""),"",IF(D314="L",I314,MAX(0,ROUNDDOWN(ROUND((F314-JamPulang)*1440,0)/30,0)/2)))</f>
        <v/>
      </c>
      <c r="L314" s="8" t="n"/>
    </row>
    <row r="315">
      <c r="A315" s="15" t="n"/>
      <c r="B315" s="16" t="n"/>
      <c r="C315" s="17">
        <f>IF(B315="","",IFERROR(INDEX(Karyawan!$C$5:$C$54,MATCH(B315,Karyawan!$B$5:$B$54,0)),"ID tidak ada"))</f>
        <v/>
      </c>
      <c r="D315" s="16" t="n"/>
      <c r="E315" s="11" t="n"/>
      <c r="F315" s="11" t="n"/>
      <c r="G315" s="18">
        <f>IF(OR(D315&lt;&gt;"H",E315=""),"",IF(ROUND((E315-JamMasuk)*1440,0)&gt;ToleransiTelat,ROUND((E315-JamMasuk)*1440,0),0))</f>
        <v/>
      </c>
      <c r="H315" s="18">
        <f>IF(OR(D315&lt;&gt;"H",F315=""),"",MAX(0,ROUND((JamPulang-F315)*1440,0)))</f>
        <v/>
      </c>
      <c r="I315" s="19">
        <f>IF(OR(E315="",F315=""),"",MAX(0,ROUND(MOD(F315-E315,1)*24-IstirahatMenit/60,2)))</f>
        <v/>
      </c>
      <c r="J315" s="16" t="n"/>
      <c r="K315" s="20">
        <f>IF(OR(J315&lt;&gt;"Y",F315=""),"",IF(D315="L",I315,MAX(0,ROUNDDOWN(ROUND((F315-JamPulang)*1440,0)/30,0)/2)))</f>
        <v/>
      </c>
      <c r="L315" s="8" t="n"/>
    </row>
    <row r="316">
      <c r="A316" s="15" t="n"/>
      <c r="B316" s="16" t="n"/>
      <c r="C316" s="17">
        <f>IF(B316="","",IFERROR(INDEX(Karyawan!$C$5:$C$54,MATCH(B316,Karyawan!$B$5:$B$54,0)),"ID tidak ada"))</f>
        <v/>
      </c>
      <c r="D316" s="16" t="n"/>
      <c r="E316" s="11" t="n"/>
      <c r="F316" s="11" t="n"/>
      <c r="G316" s="18">
        <f>IF(OR(D316&lt;&gt;"H",E316=""),"",IF(ROUND((E316-JamMasuk)*1440,0)&gt;ToleransiTelat,ROUND((E316-JamMasuk)*1440,0),0))</f>
        <v/>
      </c>
      <c r="H316" s="18">
        <f>IF(OR(D316&lt;&gt;"H",F316=""),"",MAX(0,ROUND((JamPulang-F316)*1440,0)))</f>
        <v/>
      </c>
      <c r="I316" s="19">
        <f>IF(OR(E316="",F316=""),"",MAX(0,ROUND(MOD(F316-E316,1)*24-IstirahatMenit/60,2)))</f>
        <v/>
      </c>
      <c r="J316" s="16" t="n"/>
      <c r="K316" s="20">
        <f>IF(OR(J316&lt;&gt;"Y",F316=""),"",IF(D316="L",I316,MAX(0,ROUNDDOWN(ROUND((F316-JamPulang)*1440,0)/30,0)/2)))</f>
        <v/>
      </c>
      <c r="L316" s="8" t="n"/>
    </row>
    <row r="317">
      <c r="A317" s="15" t="n"/>
      <c r="B317" s="16" t="n"/>
      <c r="C317" s="17">
        <f>IF(B317="","",IFERROR(INDEX(Karyawan!$C$5:$C$54,MATCH(B317,Karyawan!$B$5:$B$54,0)),"ID tidak ada"))</f>
        <v/>
      </c>
      <c r="D317" s="16" t="n"/>
      <c r="E317" s="11" t="n"/>
      <c r="F317" s="11" t="n"/>
      <c r="G317" s="18">
        <f>IF(OR(D317&lt;&gt;"H",E317=""),"",IF(ROUND((E317-JamMasuk)*1440,0)&gt;ToleransiTelat,ROUND((E317-JamMasuk)*1440,0),0))</f>
        <v/>
      </c>
      <c r="H317" s="18">
        <f>IF(OR(D317&lt;&gt;"H",F317=""),"",MAX(0,ROUND((JamPulang-F317)*1440,0)))</f>
        <v/>
      </c>
      <c r="I317" s="19">
        <f>IF(OR(E317="",F317=""),"",MAX(0,ROUND(MOD(F317-E317,1)*24-IstirahatMenit/60,2)))</f>
        <v/>
      </c>
      <c r="J317" s="16" t="n"/>
      <c r="K317" s="20">
        <f>IF(OR(J317&lt;&gt;"Y",F317=""),"",IF(D317="L",I317,MAX(0,ROUNDDOWN(ROUND((F317-JamPulang)*1440,0)/30,0)/2)))</f>
        <v/>
      </c>
      <c r="L317" s="8" t="n"/>
    </row>
    <row r="318">
      <c r="A318" s="15" t="n"/>
      <c r="B318" s="16" t="n"/>
      <c r="C318" s="17">
        <f>IF(B318="","",IFERROR(INDEX(Karyawan!$C$5:$C$54,MATCH(B318,Karyawan!$B$5:$B$54,0)),"ID tidak ada"))</f>
        <v/>
      </c>
      <c r="D318" s="16" t="n"/>
      <c r="E318" s="11" t="n"/>
      <c r="F318" s="11" t="n"/>
      <c r="G318" s="18">
        <f>IF(OR(D318&lt;&gt;"H",E318=""),"",IF(ROUND((E318-JamMasuk)*1440,0)&gt;ToleransiTelat,ROUND((E318-JamMasuk)*1440,0),0))</f>
        <v/>
      </c>
      <c r="H318" s="18">
        <f>IF(OR(D318&lt;&gt;"H",F318=""),"",MAX(0,ROUND((JamPulang-F318)*1440,0)))</f>
        <v/>
      </c>
      <c r="I318" s="19">
        <f>IF(OR(E318="",F318=""),"",MAX(0,ROUND(MOD(F318-E318,1)*24-IstirahatMenit/60,2)))</f>
        <v/>
      </c>
      <c r="J318" s="16" t="n"/>
      <c r="K318" s="20">
        <f>IF(OR(J318&lt;&gt;"Y",F318=""),"",IF(D318="L",I318,MAX(0,ROUNDDOWN(ROUND((F318-JamPulang)*1440,0)/30,0)/2)))</f>
        <v/>
      </c>
      <c r="L318" s="8" t="n"/>
    </row>
    <row r="319">
      <c r="A319" s="15" t="n"/>
      <c r="B319" s="16" t="n"/>
      <c r="C319" s="17">
        <f>IF(B319="","",IFERROR(INDEX(Karyawan!$C$5:$C$54,MATCH(B319,Karyawan!$B$5:$B$54,0)),"ID tidak ada"))</f>
        <v/>
      </c>
      <c r="D319" s="16" t="n"/>
      <c r="E319" s="11" t="n"/>
      <c r="F319" s="11" t="n"/>
      <c r="G319" s="18">
        <f>IF(OR(D319&lt;&gt;"H",E319=""),"",IF(ROUND((E319-JamMasuk)*1440,0)&gt;ToleransiTelat,ROUND((E319-JamMasuk)*1440,0),0))</f>
        <v/>
      </c>
      <c r="H319" s="18">
        <f>IF(OR(D319&lt;&gt;"H",F319=""),"",MAX(0,ROUND((JamPulang-F319)*1440,0)))</f>
        <v/>
      </c>
      <c r="I319" s="19">
        <f>IF(OR(E319="",F319=""),"",MAX(0,ROUND(MOD(F319-E319,1)*24-IstirahatMenit/60,2)))</f>
        <v/>
      </c>
      <c r="J319" s="16" t="n"/>
      <c r="K319" s="20">
        <f>IF(OR(J319&lt;&gt;"Y",F319=""),"",IF(D319="L",I319,MAX(0,ROUNDDOWN(ROUND((F319-JamPulang)*1440,0)/30,0)/2)))</f>
        <v/>
      </c>
      <c r="L319" s="8" t="n"/>
    </row>
    <row r="320">
      <c r="A320" s="15" t="n"/>
      <c r="B320" s="16" t="n"/>
      <c r="C320" s="17">
        <f>IF(B320="","",IFERROR(INDEX(Karyawan!$C$5:$C$54,MATCH(B320,Karyawan!$B$5:$B$54,0)),"ID tidak ada"))</f>
        <v/>
      </c>
      <c r="D320" s="16" t="n"/>
      <c r="E320" s="11" t="n"/>
      <c r="F320" s="11" t="n"/>
      <c r="G320" s="18">
        <f>IF(OR(D320&lt;&gt;"H",E320=""),"",IF(ROUND((E320-JamMasuk)*1440,0)&gt;ToleransiTelat,ROUND((E320-JamMasuk)*1440,0),0))</f>
        <v/>
      </c>
      <c r="H320" s="18">
        <f>IF(OR(D320&lt;&gt;"H",F320=""),"",MAX(0,ROUND((JamPulang-F320)*1440,0)))</f>
        <v/>
      </c>
      <c r="I320" s="19">
        <f>IF(OR(E320="",F320=""),"",MAX(0,ROUND(MOD(F320-E320,1)*24-IstirahatMenit/60,2)))</f>
        <v/>
      </c>
      <c r="J320" s="16" t="n"/>
      <c r="K320" s="20">
        <f>IF(OR(J320&lt;&gt;"Y",F320=""),"",IF(D320="L",I320,MAX(0,ROUNDDOWN(ROUND((F320-JamPulang)*1440,0)/30,0)/2)))</f>
        <v/>
      </c>
      <c r="L320" s="8" t="n"/>
    </row>
    <row r="321">
      <c r="A321" s="15" t="n"/>
      <c r="B321" s="16" t="n"/>
      <c r="C321" s="17">
        <f>IF(B321="","",IFERROR(INDEX(Karyawan!$C$5:$C$54,MATCH(B321,Karyawan!$B$5:$B$54,0)),"ID tidak ada"))</f>
        <v/>
      </c>
      <c r="D321" s="16" t="n"/>
      <c r="E321" s="11" t="n"/>
      <c r="F321" s="11" t="n"/>
      <c r="G321" s="18">
        <f>IF(OR(D321&lt;&gt;"H",E321=""),"",IF(ROUND((E321-JamMasuk)*1440,0)&gt;ToleransiTelat,ROUND((E321-JamMasuk)*1440,0),0))</f>
        <v/>
      </c>
      <c r="H321" s="18">
        <f>IF(OR(D321&lt;&gt;"H",F321=""),"",MAX(0,ROUND((JamPulang-F321)*1440,0)))</f>
        <v/>
      </c>
      <c r="I321" s="19">
        <f>IF(OR(E321="",F321=""),"",MAX(0,ROUND(MOD(F321-E321,1)*24-IstirahatMenit/60,2)))</f>
        <v/>
      </c>
      <c r="J321" s="16" t="n"/>
      <c r="K321" s="20">
        <f>IF(OR(J321&lt;&gt;"Y",F321=""),"",IF(D321="L",I321,MAX(0,ROUNDDOWN(ROUND((F321-JamPulang)*1440,0)/30,0)/2)))</f>
        <v/>
      </c>
      <c r="L321" s="8" t="n"/>
    </row>
    <row r="322">
      <c r="A322" s="15" t="n"/>
      <c r="B322" s="16" t="n"/>
      <c r="C322" s="17">
        <f>IF(B322="","",IFERROR(INDEX(Karyawan!$C$5:$C$54,MATCH(B322,Karyawan!$B$5:$B$54,0)),"ID tidak ada"))</f>
        <v/>
      </c>
      <c r="D322" s="16" t="n"/>
      <c r="E322" s="11" t="n"/>
      <c r="F322" s="11" t="n"/>
      <c r="G322" s="18">
        <f>IF(OR(D322&lt;&gt;"H",E322=""),"",IF(ROUND((E322-JamMasuk)*1440,0)&gt;ToleransiTelat,ROUND((E322-JamMasuk)*1440,0),0))</f>
        <v/>
      </c>
      <c r="H322" s="18">
        <f>IF(OR(D322&lt;&gt;"H",F322=""),"",MAX(0,ROUND((JamPulang-F322)*1440,0)))</f>
        <v/>
      </c>
      <c r="I322" s="19">
        <f>IF(OR(E322="",F322=""),"",MAX(0,ROUND(MOD(F322-E322,1)*24-IstirahatMenit/60,2)))</f>
        <v/>
      </c>
      <c r="J322" s="16" t="n"/>
      <c r="K322" s="20">
        <f>IF(OR(J322&lt;&gt;"Y",F322=""),"",IF(D322="L",I322,MAX(0,ROUNDDOWN(ROUND((F322-JamPulang)*1440,0)/30,0)/2)))</f>
        <v/>
      </c>
      <c r="L322" s="8" t="n"/>
    </row>
    <row r="323">
      <c r="A323" s="15" t="n"/>
      <c r="B323" s="16" t="n"/>
      <c r="C323" s="17">
        <f>IF(B323="","",IFERROR(INDEX(Karyawan!$C$5:$C$54,MATCH(B323,Karyawan!$B$5:$B$54,0)),"ID tidak ada"))</f>
        <v/>
      </c>
      <c r="D323" s="16" t="n"/>
      <c r="E323" s="11" t="n"/>
      <c r="F323" s="11" t="n"/>
      <c r="G323" s="18">
        <f>IF(OR(D323&lt;&gt;"H",E323=""),"",IF(ROUND((E323-JamMasuk)*1440,0)&gt;ToleransiTelat,ROUND((E323-JamMasuk)*1440,0),0))</f>
        <v/>
      </c>
      <c r="H323" s="18">
        <f>IF(OR(D323&lt;&gt;"H",F323=""),"",MAX(0,ROUND((JamPulang-F323)*1440,0)))</f>
        <v/>
      </c>
      <c r="I323" s="19">
        <f>IF(OR(E323="",F323=""),"",MAX(0,ROUND(MOD(F323-E323,1)*24-IstirahatMenit/60,2)))</f>
        <v/>
      </c>
      <c r="J323" s="16" t="n"/>
      <c r="K323" s="20">
        <f>IF(OR(J323&lt;&gt;"Y",F323=""),"",IF(D323="L",I323,MAX(0,ROUNDDOWN(ROUND((F323-JamPulang)*1440,0)/30,0)/2)))</f>
        <v/>
      </c>
      <c r="L323" s="8" t="n"/>
    </row>
    <row r="324">
      <c r="A324" s="15" t="n"/>
      <c r="B324" s="16" t="n"/>
      <c r="C324" s="17">
        <f>IF(B324="","",IFERROR(INDEX(Karyawan!$C$5:$C$54,MATCH(B324,Karyawan!$B$5:$B$54,0)),"ID tidak ada"))</f>
        <v/>
      </c>
      <c r="D324" s="16" t="n"/>
      <c r="E324" s="11" t="n"/>
      <c r="F324" s="11" t="n"/>
      <c r="G324" s="18">
        <f>IF(OR(D324&lt;&gt;"H",E324=""),"",IF(ROUND((E324-JamMasuk)*1440,0)&gt;ToleransiTelat,ROUND((E324-JamMasuk)*1440,0),0))</f>
        <v/>
      </c>
      <c r="H324" s="18">
        <f>IF(OR(D324&lt;&gt;"H",F324=""),"",MAX(0,ROUND((JamPulang-F324)*1440,0)))</f>
        <v/>
      </c>
      <c r="I324" s="19">
        <f>IF(OR(E324="",F324=""),"",MAX(0,ROUND(MOD(F324-E324,1)*24-IstirahatMenit/60,2)))</f>
        <v/>
      </c>
      <c r="J324" s="16" t="n"/>
      <c r="K324" s="20">
        <f>IF(OR(J324&lt;&gt;"Y",F324=""),"",IF(D324="L",I324,MAX(0,ROUNDDOWN(ROUND((F324-JamPulang)*1440,0)/30,0)/2)))</f>
        <v/>
      </c>
      <c r="L324" s="8" t="n"/>
    </row>
    <row r="325">
      <c r="A325" s="15" t="n"/>
      <c r="B325" s="16" t="n"/>
      <c r="C325" s="17">
        <f>IF(B325="","",IFERROR(INDEX(Karyawan!$C$5:$C$54,MATCH(B325,Karyawan!$B$5:$B$54,0)),"ID tidak ada"))</f>
        <v/>
      </c>
      <c r="D325" s="16" t="n"/>
      <c r="E325" s="11" t="n"/>
      <c r="F325" s="11" t="n"/>
      <c r="G325" s="18">
        <f>IF(OR(D325&lt;&gt;"H",E325=""),"",IF(ROUND((E325-JamMasuk)*1440,0)&gt;ToleransiTelat,ROUND((E325-JamMasuk)*1440,0),0))</f>
        <v/>
      </c>
      <c r="H325" s="18">
        <f>IF(OR(D325&lt;&gt;"H",F325=""),"",MAX(0,ROUND((JamPulang-F325)*1440,0)))</f>
        <v/>
      </c>
      <c r="I325" s="19">
        <f>IF(OR(E325="",F325=""),"",MAX(0,ROUND(MOD(F325-E325,1)*24-IstirahatMenit/60,2)))</f>
        <v/>
      </c>
      <c r="J325" s="16" t="n"/>
      <c r="K325" s="20">
        <f>IF(OR(J325&lt;&gt;"Y",F325=""),"",IF(D325="L",I325,MAX(0,ROUNDDOWN(ROUND((F325-JamPulang)*1440,0)/30,0)/2)))</f>
        <v/>
      </c>
      <c r="L325" s="8" t="n"/>
    </row>
    <row r="326">
      <c r="A326" s="15" t="n"/>
      <c r="B326" s="16" t="n"/>
      <c r="C326" s="17">
        <f>IF(B326="","",IFERROR(INDEX(Karyawan!$C$5:$C$54,MATCH(B326,Karyawan!$B$5:$B$54,0)),"ID tidak ada"))</f>
        <v/>
      </c>
      <c r="D326" s="16" t="n"/>
      <c r="E326" s="11" t="n"/>
      <c r="F326" s="11" t="n"/>
      <c r="G326" s="18">
        <f>IF(OR(D326&lt;&gt;"H",E326=""),"",IF(ROUND((E326-JamMasuk)*1440,0)&gt;ToleransiTelat,ROUND((E326-JamMasuk)*1440,0),0))</f>
        <v/>
      </c>
      <c r="H326" s="18">
        <f>IF(OR(D326&lt;&gt;"H",F326=""),"",MAX(0,ROUND((JamPulang-F326)*1440,0)))</f>
        <v/>
      </c>
      <c r="I326" s="19">
        <f>IF(OR(E326="",F326=""),"",MAX(0,ROUND(MOD(F326-E326,1)*24-IstirahatMenit/60,2)))</f>
        <v/>
      </c>
      <c r="J326" s="16" t="n"/>
      <c r="K326" s="20">
        <f>IF(OR(J326&lt;&gt;"Y",F326=""),"",IF(D326="L",I326,MAX(0,ROUNDDOWN(ROUND((F326-JamPulang)*1440,0)/30,0)/2)))</f>
        <v/>
      </c>
      <c r="L326" s="8" t="n"/>
    </row>
    <row r="327">
      <c r="A327" s="15" t="n"/>
      <c r="B327" s="16" t="n"/>
      <c r="C327" s="17">
        <f>IF(B327="","",IFERROR(INDEX(Karyawan!$C$5:$C$54,MATCH(B327,Karyawan!$B$5:$B$54,0)),"ID tidak ada"))</f>
        <v/>
      </c>
      <c r="D327" s="16" t="n"/>
      <c r="E327" s="11" t="n"/>
      <c r="F327" s="11" t="n"/>
      <c r="G327" s="18">
        <f>IF(OR(D327&lt;&gt;"H",E327=""),"",IF(ROUND((E327-JamMasuk)*1440,0)&gt;ToleransiTelat,ROUND((E327-JamMasuk)*1440,0),0))</f>
        <v/>
      </c>
      <c r="H327" s="18">
        <f>IF(OR(D327&lt;&gt;"H",F327=""),"",MAX(0,ROUND((JamPulang-F327)*1440,0)))</f>
        <v/>
      </c>
      <c r="I327" s="19">
        <f>IF(OR(E327="",F327=""),"",MAX(0,ROUND(MOD(F327-E327,1)*24-IstirahatMenit/60,2)))</f>
        <v/>
      </c>
      <c r="J327" s="16" t="n"/>
      <c r="K327" s="20">
        <f>IF(OR(J327&lt;&gt;"Y",F327=""),"",IF(D327="L",I327,MAX(0,ROUNDDOWN(ROUND((F327-JamPulang)*1440,0)/30,0)/2)))</f>
        <v/>
      </c>
      <c r="L327" s="8" t="n"/>
    </row>
    <row r="328">
      <c r="A328" s="15" t="n"/>
      <c r="B328" s="16" t="n"/>
      <c r="C328" s="17">
        <f>IF(B328="","",IFERROR(INDEX(Karyawan!$C$5:$C$54,MATCH(B328,Karyawan!$B$5:$B$54,0)),"ID tidak ada"))</f>
        <v/>
      </c>
      <c r="D328" s="16" t="n"/>
      <c r="E328" s="11" t="n"/>
      <c r="F328" s="11" t="n"/>
      <c r="G328" s="18">
        <f>IF(OR(D328&lt;&gt;"H",E328=""),"",IF(ROUND((E328-JamMasuk)*1440,0)&gt;ToleransiTelat,ROUND((E328-JamMasuk)*1440,0),0))</f>
        <v/>
      </c>
      <c r="H328" s="18">
        <f>IF(OR(D328&lt;&gt;"H",F328=""),"",MAX(0,ROUND((JamPulang-F328)*1440,0)))</f>
        <v/>
      </c>
      <c r="I328" s="19">
        <f>IF(OR(E328="",F328=""),"",MAX(0,ROUND(MOD(F328-E328,1)*24-IstirahatMenit/60,2)))</f>
        <v/>
      </c>
      <c r="J328" s="16" t="n"/>
      <c r="K328" s="20">
        <f>IF(OR(J328&lt;&gt;"Y",F328=""),"",IF(D328="L",I328,MAX(0,ROUNDDOWN(ROUND((F328-JamPulang)*1440,0)/30,0)/2)))</f>
        <v/>
      </c>
      <c r="L328" s="8" t="n"/>
    </row>
    <row r="329">
      <c r="A329" s="15" t="n"/>
      <c r="B329" s="16" t="n"/>
      <c r="C329" s="17">
        <f>IF(B329="","",IFERROR(INDEX(Karyawan!$C$5:$C$54,MATCH(B329,Karyawan!$B$5:$B$54,0)),"ID tidak ada"))</f>
        <v/>
      </c>
      <c r="D329" s="16" t="n"/>
      <c r="E329" s="11" t="n"/>
      <c r="F329" s="11" t="n"/>
      <c r="G329" s="18">
        <f>IF(OR(D329&lt;&gt;"H",E329=""),"",IF(ROUND((E329-JamMasuk)*1440,0)&gt;ToleransiTelat,ROUND((E329-JamMasuk)*1440,0),0))</f>
        <v/>
      </c>
      <c r="H329" s="18">
        <f>IF(OR(D329&lt;&gt;"H",F329=""),"",MAX(0,ROUND((JamPulang-F329)*1440,0)))</f>
        <v/>
      </c>
      <c r="I329" s="19">
        <f>IF(OR(E329="",F329=""),"",MAX(0,ROUND(MOD(F329-E329,1)*24-IstirahatMenit/60,2)))</f>
        <v/>
      </c>
      <c r="J329" s="16" t="n"/>
      <c r="K329" s="20">
        <f>IF(OR(J329&lt;&gt;"Y",F329=""),"",IF(D329="L",I329,MAX(0,ROUNDDOWN(ROUND((F329-JamPulang)*1440,0)/30,0)/2)))</f>
        <v/>
      </c>
      <c r="L329" s="8" t="n"/>
    </row>
    <row r="330">
      <c r="A330" s="15" t="n"/>
      <c r="B330" s="16" t="n"/>
      <c r="C330" s="17">
        <f>IF(B330="","",IFERROR(INDEX(Karyawan!$C$5:$C$54,MATCH(B330,Karyawan!$B$5:$B$54,0)),"ID tidak ada"))</f>
        <v/>
      </c>
      <c r="D330" s="16" t="n"/>
      <c r="E330" s="11" t="n"/>
      <c r="F330" s="11" t="n"/>
      <c r="G330" s="18">
        <f>IF(OR(D330&lt;&gt;"H",E330=""),"",IF(ROUND((E330-JamMasuk)*1440,0)&gt;ToleransiTelat,ROUND((E330-JamMasuk)*1440,0),0))</f>
        <v/>
      </c>
      <c r="H330" s="18">
        <f>IF(OR(D330&lt;&gt;"H",F330=""),"",MAX(0,ROUND((JamPulang-F330)*1440,0)))</f>
        <v/>
      </c>
      <c r="I330" s="19">
        <f>IF(OR(E330="",F330=""),"",MAX(0,ROUND(MOD(F330-E330,1)*24-IstirahatMenit/60,2)))</f>
        <v/>
      </c>
      <c r="J330" s="16" t="n"/>
      <c r="K330" s="20">
        <f>IF(OR(J330&lt;&gt;"Y",F330=""),"",IF(D330="L",I330,MAX(0,ROUNDDOWN(ROUND((F330-JamPulang)*1440,0)/30,0)/2)))</f>
        <v/>
      </c>
      <c r="L330" s="8" t="n"/>
    </row>
    <row r="331">
      <c r="A331" s="15" t="n"/>
      <c r="B331" s="16" t="n"/>
      <c r="C331" s="17">
        <f>IF(B331="","",IFERROR(INDEX(Karyawan!$C$5:$C$54,MATCH(B331,Karyawan!$B$5:$B$54,0)),"ID tidak ada"))</f>
        <v/>
      </c>
      <c r="D331" s="16" t="n"/>
      <c r="E331" s="11" t="n"/>
      <c r="F331" s="11" t="n"/>
      <c r="G331" s="18">
        <f>IF(OR(D331&lt;&gt;"H",E331=""),"",IF(ROUND((E331-JamMasuk)*1440,0)&gt;ToleransiTelat,ROUND((E331-JamMasuk)*1440,0),0))</f>
        <v/>
      </c>
      <c r="H331" s="18">
        <f>IF(OR(D331&lt;&gt;"H",F331=""),"",MAX(0,ROUND((JamPulang-F331)*1440,0)))</f>
        <v/>
      </c>
      <c r="I331" s="19">
        <f>IF(OR(E331="",F331=""),"",MAX(0,ROUND(MOD(F331-E331,1)*24-IstirahatMenit/60,2)))</f>
        <v/>
      </c>
      <c r="J331" s="16" t="n"/>
      <c r="K331" s="20">
        <f>IF(OR(J331&lt;&gt;"Y",F331=""),"",IF(D331="L",I331,MAX(0,ROUNDDOWN(ROUND((F331-JamPulang)*1440,0)/30,0)/2)))</f>
        <v/>
      </c>
      <c r="L331" s="8" t="n"/>
    </row>
    <row r="332">
      <c r="A332" s="15" t="n"/>
      <c r="B332" s="16" t="n"/>
      <c r="C332" s="17">
        <f>IF(B332="","",IFERROR(INDEX(Karyawan!$C$5:$C$54,MATCH(B332,Karyawan!$B$5:$B$54,0)),"ID tidak ada"))</f>
        <v/>
      </c>
      <c r="D332" s="16" t="n"/>
      <c r="E332" s="11" t="n"/>
      <c r="F332" s="11" t="n"/>
      <c r="G332" s="18">
        <f>IF(OR(D332&lt;&gt;"H",E332=""),"",IF(ROUND((E332-JamMasuk)*1440,0)&gt;ToleransiTelat,ROUND((E332-JamMasuk)*1440,0),0))</f>
        <v/>
      </c>
      <c r="H332" s="18">
        <f>IF(OR(D332&lt;&gt;"H",F332=""),"",MAX(0,ROUND((JamPulang-F332)*1440,0)))</f>
        <v/>
      </c>
      <c r="I332" s="19">
        <f>IF(OR(E332="",F332=""),"",MAX(0,ROUND(MOD(F332-E332,1)*24-IstirahatMenit/60,2)))</f>
        <v/>
      </c>
      <c r="J332" s="16" t="n"/>
      <c r="K332" s="20">
        <f>IF(OR(J332&lt;&gt;"Y",F332=""),"",IF(D332="L",I332,MAX(0,ROUNDDOWN(ROUND((F332-JamPulang)*1440,0)/30,0)/2)))</f>
        <v/>
      </c>
      <c r="L332" s="8" t="n"/>
    </row>
    <row r="333">
      <c r="A333" s="15" t="n"/>
      <c r="B333" s="16" t="n"/>
      <c r="C333" s="17">
        <f>IF(B333="","",IFERROR(INDEX(Karyawan!$C$5:$C$54,MATCH(B333,Karyawan!$B$5:$B$54,0)),"ID tidak ada"))</f>
        <v/>
      </c>
      <c r="D333" s="16" t="n"/>
      <c r="E333" s="11" t="n"/>
      <c r="F333" s="11" t="n"/>
      <c r="G333" s="18">
        <f>IF(OR(D333&lt;&gt;"H",E333=""),"",IF(ROUND((E333-JamMasuk)*1440,0)&gt;ToleransiTelat,ROUND((E333-JamMasuk)*1440,0),0))</f>
        <v/>
      </c>
      <c r="H333" s="18">
        <f>IF(OR(D333&lt;&gt;"H",F333=""),"",MAX(0,ROUND((JamPulang-F333)*1440,0)))</f>
        <v/>
      </c>
      <c r="I333" s="19">
        <f>IF(OR(E333="",F333=""),"",MAX(0,ROUND(MOD(F333-E333,1)*24-IstirahatMenit/60,2)))</f>
        <v/>
      </c>
      <c r="J333" s="16" t="n"/>
      <c r="K333" s="20">
        <f>IF(OR(J333&lt;&gt;"Y",F333=""),"",IF(D333="L",I333,MAX(0,ROUNDDOWN(ROUND((F333-JamPulang)*1440,0)/30,0)/2)))</f>
        <v/>
      </c>
      <c r="L333" s="8" t="n"/>
    </row>
    <row r="334">
      <c r="A334" s="15" t="n"/>
      <c r="B334" s="16" t="n"/>
      <c r="C334" s="17">
        <f>IF(B334="","",IFERROR(INDEX(Karyawan!$C$5:$C$54,MATCH(B334,Karyawan!$B$5:$B$54,0)),"ID tidak ada"))</f>
        <v/>
      </c>
      <c r="D334" s="16" t="n"/>
      <c r="E334" s="11" t="n"/>
      <c r="F334" s="11" t="n"/>
      <c r="G334" s="18">
        <f>IF(OR(D334&lt;&gt;"H",E334=""),"",IF(ROUND((E334-JamMasuk)*1440,0)&gt;ToleransiTelat,ROUND((E334-JamMasuk)*1440,0),0))</f>
        <v/>
      </c>
      <c r="H334" s="18">
        <f>IF(OR(D334&lt;&gt;"H",F334=""),"",MAX(0,ROUND((JamPulang-F334)*1440,0)))</f>
        <v/>
      </c>
      <c r="I334" s="19">
        <f>IF(OR(E334="",F334=""),"",MAX(0,ROUND(MOD(F334-E334,1)*24-IstirahatMenit/60,2)))</f>
        <v/>
      </c>
      <c r="J334" s="16" t="n"/>
      <c r="K334" s="20">
        <f>IF(OR(J334&lt;&gt;"Y",F334=""),"",IF(D334="L",I334,MAX(0,ROUNDDOWN(ROUND((F334-JamPulang)*1440,0)/30,0)/2)))</f>
        <v/>
      </c>
      <c r="L334" s="8" t="n"/>
    </row>
    <row r="335">
      <c r="A335" s="15" t="n"/>
      <c r="B335" s="16" t="n"/>
      <c r="C335" s="17">
        <f>IF(B335="","",IFERROR(INDEX(Karyawan!$C$5:$C$54,MATCH(B335,Karyawan!$B$5:$B$54,0)),"ID tidak ada"))</f>
        <v/>
      </c>
      <c r="D335" s="16" t="n"/>
      <c r="E335" s="11" t="n"/>
      <c r="F335" s="11" t="n"/>
      <c r="G335" s="18">
        <f>IF(OR(D335&lt;&gt;"H",E335=""),"",IF(ROUND((E335-JamMasuk)*1440,0)&gt;ToleransiTelat,ROUND((E335-JamMasuk)*1440,0),0))</f>
        <v/>
      </c>
      <c r="H335" s="18">
        <f>IF(OR(D335&lt;&gt;"H",F335=""),"",MAX(0,ROUND((JamPulang-F335)*1440,0)))</f>
        <v/>
      </c>
      <c r="I335" s="19">
        <f>IF(OR(E335="",F335=""),"",MAX(0,ROUND(MOD(F335-E335,1)*24-IstirahatMenit/60,2)))</f>
        <v/>
      </c>
      <c r="J335" s="16" t="n"/>
      <c r="K335" s="20">
        <f>IF(OR(J335&lt;&gt;"Y",F335=""),"",IF(D335="L",I335,MAX(0,ROUNDDOWN(ROUND((F335-JamPulang)*1440,0)/30,0)/2)))</f>
        <v/>
      </c>
      <c r="L335" s="8" t="n"/>
    </row>
    <row r="336">
      <c r="A336" s="15" t="n"/>
      <c r="B336" s="16" t="n"/>
      <c r="C336" s="17">
        <f>IF(B336="","",IFERROR(INDEX(Karyawan!$C$5:$C$54,MATCH(B336,Karyawan!$B$5:$B$54,0)),"ID tidak ada"))</f>
        <v/>
      </c>
      <c r="D336" s="16" t="n"/>
      <c r="E336" s="11" t="n"/>
      <c r="F336" s="11" t="n"/>
      <c r="G336" s="18">
        <f>IF(OR(D336&lt;&gt;"H",E336=""),"",IF(ROUND((E336-JamMasuk)*1440,0)&gt;ToleransiTelat,ROUND((E336-JamMasuk)*1440,0),0))</f>
        <v/>
      </c>
      <c r="H336" s="18">
        <f>IF(OR(D336&lt;&gt;"H",F336=""),"",MAX(0,ROUND((JamPulang-F336)*1440,0)))</f>
        <v/>
      </c>
      <c r="I336" s="19">
        <f>IF(OR(E336="",F336=""),"",MAX(0,ROUND(MOD(F336-E336,1)*24-IstirahatMenit/60,2)))</f>
        <v/>
      </c>
      <c r="J336" s="16" t="n"/>
      <c r="K336" s="20">
        <f>IF(OR(J336&lt;&gt;"Y",F336=""),"",IF(D336="L",I336,MAX(0,ROUNDDOWN(ROUND((F336-JamPulang)*1440,0)/30,0)/2)))</f>
        <v/>
      </c>
      <c r="L336" s="8" t="n"/>
    </row>
    <row r="337">
      <c r="A337" s="15" t="n"/>
      <c r="B337" s="16" t="n"/>
      <c r="C337" s="17">
        <f>IF(B337="","",IFERROR(INDEX(Karyawan!$C$5:$C$54,MATCH(B337,Karyawan!$B$5:$B$54,0)),"ID tidak ada"))</f>
        <v/>
      </c>
      <c r="D337" s="16" t="n"/>
      <c r="E337" s="11" t="n"/>
      <c r="F337" s="11" t="n"/>
      <c r="G337" s="18">
        <f>IF(OR(D337&lt;&gt;"H",E337=""),"",IF(ROUND((E337-JamMasuk)*1440,0)&gt;ToleransiTelat,ROUND((E337-JamMasuk)*1440,0),0))</f>
        <v/>
      </c>
      <c r="H337" s="18">
        <f>IF(OR(D337&lt;&gt;"H",F337=""),"",MAX(0,ROUND((JamPulang-F337)*1440,0)))</f>
        <v/>
      </c>
      <c r="I337" s="19">
        <f>IF(OR(E337="",F337=""),"",MAX(0,ROUND(MOD(F337-E337,1)*24-IstirahatMenit/60,2)))</f>
        <v/>
      </c>
      <c r="J337" s="16" t="n"/>
      <c r="K337" s="20">
        <f>IF(OR(J337&lt;&gt;"Y",F337=""),"",IF(D337="L",I337,MAX(0,ROUNDDOWN(ROUND((F337-JamPulang)*1440,0)/30,0)/2)))</f>
        <v/>
      </c>
      <c r="L337" s="8" t="n"/>
    </row>
    <row r="338">
      <c r="A338" s="15" t="n"/>
      <c r="B338" s="16" t="n"/>
      <c r="C338" s="17">
        <f>IF(B338="","",IFERROR(INDEX(Karyawan!$C$5:$C$54,MATCH(B338,Karyawan!$B$5:$B$54,0)),"ID tidak ada"))</f>
        <v/>
      </c>
      <c r="D338" s="16" t="n"/>
      <c r="E338" s="11" t="n"/>
      <c r="F338" s="11" t="n"/>
      <c r="G338" s="18">
        <f>IF(OR(D338&lt;&gt;"H",E338=""),"",IF(ROUND((E338-JamMasuk)*1440,0)&gt;ToleransiTelat,ROUND((E338-JamMasuk)*1440,0),0))</f>
        <v/>
      </c>
      <c r="H338" s="18">
        <f>IF(OR(D338&lt;&gt;"H",F338=""),"",MAX(0,ROUND((JamPulang-F338)*1440,0)))</f>
        <v/>
      </c>
      <c r="I338" s="19">
        <f>IF(OR(E338="",F338=""),"",MAX(0,ROUND(MOD(F338-E338,1)*24-IstirahatMenit/60,2)))</f>
        <v/>
      </c>
      <c r="J338" s="16" t="n"/>
      <c r="K338" s="20">
        <f>IF(OR(J338&lt;&gt;"Y",F338=""),"",IF(D338="L",I338,MAX(0,ROUNDDOWN(ROUND((F338-JamPulang)*1440,0)/30,0)/2)))</f>
        <v/>
      </c>
      <c r="L338" s="8" t="n"/>
    </row>
    <row r="339">
      <c r="A339" s="15" t="n"/>
      <c r="B339" s="16" t="n"/>
      <c r="C339" s="17">
        <f>IF(B339="","",IFERROR(INDEX(Karyawan!$C$5:$C$54,MATCH(B339,Karyawan!$B$5:$B$54,0)),"ID tidak ada"))</f>
        <v/>
      </c>
      <c r="D339" s="16" t="n"/>
      <c r="E339" s="11" t="n"/>
      <c r="F339" s="11" t="n"/>
      <c r="G339" s="18">
        <f>IF(OR(D339&lt;&gt;"H",E339=""),"",IF(ROUND((E339-JamMasuk)*1440,0)&gt;ToleransiTelat,ROUND((E339-JamMasuk)*1440,0),0))</f>
        <v/>
      </c>
      <c r="H339" s="18">
        <f>IF(OR(D339&lt;&gt;"H",F339=""),"",MAX(0,ROUND((JamPulang-F339)*1440,0)))</f>
        <v/>
      </c>
      <c r="I339" s="19">
        <f>IF(OR(E339="",F339=""),"",MAX(0,ROUND(MOD(F339-E339,1)*24-IstirahatMenit/60,2)))</f>
        <v/>
      </c>
      <c r="J339" s="16" t="n"/>
      <c r="K339" s="20">
        <f>IF(OR(J339&lt;&gt;"Y",F339=""),"",IF(D339="L",I339,MAX(0,ROUNDDOWN(ROUND((F339-JamPulang)*1440,0)/30,0)/2)))</f>
        <v/>
      </c>
      <c r="L339" s="8" t="n"/>
    </row>
    <row r="340">
      <c r="A340" s="15" t="n"/>
      <c r="B340" s="16" t="n"/>
      <c r="C340" s="17">
        <f>IF(B340="","",IFERROR(INDEX(Karyawan!$C$5:$C$54,MATCH(B340,Karyawan!$B$5:$B$54,0)),"ID tidak ada"))</f>
        <v/>
      </c>
      <c r="D340" s="16" t="n"/>
      <c r="E340" s="11" t="n"/>
      <c r="F340" s="11" t="n"/>
      <c r="G340" s="18">
        <f>IF(OR(D340&lt;&gt;"H",E340=""),"",IF(ROUND((E340-JamMasuk)*1440,0)&gt;ToleransiTelat,ROUND((E340-JamMasuk)*1440,0),0))</f>
        <v/>
      </c>
      <c r="H340" s="18">
        <f>IF(OR(D340&lt;&gt;"H",F340=""),"",MAX(0,ROUND((JamPulang-F340)*1440,0)))</f>
        <v/>
      </c>
      <c r="I340" s="19">
        <f>IF(OR(E340="",F340=""),"",MAX(0,ROUND(MOD(F340-E340,1)*24-IstirahatMenit/60,2)))</f>
        <v/>
      </c>
      <c r="J340" s="16" t="n"/>
      <c r="K340" s="20">
        <f>IF(OR(J340&lt;&gt;"Y",F340=""),"",IF(D340="L",I340,MAX(0,ROUNDDOWN(ROUND((F340-JamPulang)*1440,0)/30,0)/2)))</f>
        <v/>
      </c>
      <c r="L340" s="8" t="n"/>
    </row>
    <row r="341">
      <c r="A341" s="15" t="n"/>
      <c r="B341" s="16" t="n"/>
      <c r="C341" s="17">
        <f>IF(B341="","",IFERROR(INDEX(Karyawan!$C$5:$C$54,MATCH(B341,Karyawan!$B$5:$B$54,0)),"ID tidak ada"))</f>
        <v/>
      </c>
      <c r="D341" s="16" t="n"/>
      <c r="E341" s="11" t="n"/>
      <c r="F341" s="11" t="n"/>
      <c r="G341" s="18">
        <f>IF(OR(D341&lt;&gt;"H",E341=""),"",IF(ROUND((E341-JamMasuk)*1440,0)&gt;ToleransiTelat,ROUND((E341-JamMasuk)*1440,0),0))</f>
        <v/>
      </c>
      <c r="H341" s="18">
        <f>IF(OR(D341&lt;&gt;"H",F341=""),"",MAX(0,ROUND((JamPulang-F341)*1440,0)))</f>
        <v/>
      </c>
      <c r="I341" s="19">
        <f>IF(OR(E341="",F341=""),"",MAX(0,ROUND(MOD(F341-E341,1)*24-IstirahatMenit/60,2)))</f>
        <v/>
      </c>
      <c r="J341" s="16" t="n"/>
      <c r="K341" s="20">
        <f>IF(OR(J341&lt;&gt;"Y",F341=""),"",IF(D341="L",I341,MAX(0,ROUNDDOWN(ROUND((F341-JamPulang)*1440,0)/30,0)/2)))</f>
        <v/>
      </c>
      <c r="L341" s="8" t="n"/>
    </row>
    <row r="342">
      <c r="A342" s="15" t="n"/>
      <c r="B342" s="16" t="n"/>
      <c r="C342" s="17">
        <f>IF(B342="","",IFERROR(INDEX(Karyawan!$C$5:$C$54,MATCH(B342,Karyawan!$B$5:$B$54,0)),"ID tidak ada"))</f>
        <v/>
      </c>
      <c r="D342" s="16" t="n"/>
      <c r="E342" s="11" t="n"/>
      <c r="F342" s="11" t="n"/>
      <c r="G342" s="18">
        <f>IF(OR(D342&lt;&gt;"H",E342=""),"",IF(ROUND((E342-JamMasuk)*1440,0)&gt;ToleransiTelat,ROUND((E342-JamMasuk)*1440,0),0))</f>
        <v/>
      </c>
      <c r="H342" s="18">
        <f>IF(OR(D342&lt;&gt;"H",F342=""),"",MAX(0,ROUND((JamPulang-F342)*1440,0)))</f>
        <v/>
      </c>
      <c r="I342" s="19">
        <f>IF(OR(E342="",F342=""),"",MAX(0,ROUND(MOD(F342-E342,1)*24-IstirahatMenit/60,2)))</f>
        <v/>
      </c>
      <c r="J342" s="16" t="n"/>
      <c r="K342" s="20">
        <f>IF(OR(J342&lt;&gt;"Y",F342=""),"",IF(D342="L",I342,MAX(0,ROUNDDOWN(ROUND((F342-JamPulang)*1440,0)/30,0)/2)))</f>
        <v/>
      </c>
      <c r="L342" s="8" t="n"/>
    </row>
    <row r="343">
      <c r="A343" s="15" t="n"/>
      <c r="B343" s="16" t="n"/>
      <c r="C343" s="17">
        <f>IF(B343="","",IFERROR(INDEX(Karyawan!$C$5:$C$54,MATCH(B343,Karyawan!$B$5:$B$54,0)),"ID tidak ada"))</f>
        <v/>
      </c>
      <c r="D343" s="16" t="n"/>
      <c r="E343" s="11" t="n"/>
      <c r="F343" s="11" t="n"/>
      <c r="G343" s="18">
        <f>IF(OR(D343&lt;&gt;"H",E343=""),"",IF(ROUND((E343-JamMasuk)*1440,0)&gt;ToleransiTelat,ROUND((E343-JamMasuk)*1440,0),0))</f>
        <v/>
      </c>
      <c r="H343" s="18">
        <f>IF(OR(D343&lt;&gt;"H",F343=""),"",MAX(0,ROUND((JamPulang-F343)*1440,0)))</f>
        <v/>
      </c>
      <c r="I343" s="19">
        <f>IF(OR(E343="",F343=""),"",MAX(0,ROUND(MOD(F343-E343,1)*24-IstirahatMenit/60,2)))</f>
        <v/>
      </c>
      <c r="J343" s="16" t="n"/>
      <c r="K343" s="20">
        <f>IF(OR(J343&lt;&gt;"Y",F343=""),"",IF(D343="L",I343,MAX(0,ROUNDDOWN(ROUND((F343-JamPulang)*1440,0)/30,0)/2)))</f>
        <v/>
      </c>
      <c r="L343" s="8" t="n"/>
    </row>
    <row r="344">
      <c r="A344" s="15" t="n"/>
      <c r="B344" s="16" t="n"/>
      <c r="C344" s="17">
        <f>IF(B344="","",IFERROR(INDEX(Karyawan!$C$5:$C$54,MATCH(B344,Karyawan!$B$5:$B$54,0)),"ID tidak ada"))</f>
        <v/>
      </c>
      <c r="D344" s="16" t="n"/>
      <c r="E344" s="11" t="n"/>
      <c r="F344" s="11" t="n"/>
      <c r="G344" s="18">
        <f>IF(OR(D344&lt;&gt;"H",E344=""),"",IF(ROUND((E344-JamMasuk)*1440,0)&gt;ToleransiTelat,ROUND((E344-JamMasuk)*1440,0),0))</f>
        <v/>
      </c>
      <c r="H344" s="18">
        <f>IF(OR(D344&lt;&gt;"H",F344=""),"",MAX(0,ROUND((JamPulang-F344)*1440,0)))</f>
        <v/>
      </c>
      <c r="I344" s="19">
        <f>IF(OR(E344="",F344=""),"",MAX(0,ROUND(MOD(F344-E344,1)*24-IstirahatMenit/60,2)))</f>
        <v/>
      </c>
      <c r="J344" s="16" t="n"/>
      <c r="K344" s="20">
        <f>IF(OR(J344&lt;&gt;"Y",F344=""),"",IF(D344="L",I344,MAX(0,ROUNDDOWN(ROUND((F344-JamPulang)*1440,0)/30,0)/2)))</f>
        <v/>
      </c>
      <c r="L344" s="8" t="n"/>
    </row>
    <row r="345">
      <c r="A345" s="15" t="n"/>
      <c r="B345" s="16" t="n"/>
      <c r="C345" s="17">
        <f>IF(B345="","",IFERROR(INDEX(Karyawan!$C$5:$C$54,MATCH(B345,Karyawan!$B$5:$B$54,0)),"ID tidak ada"))</f>
        <v/>
      </c>
      <c r="D345" s="16" t="n"/>
      <c r="E345" s="11" t="n"/>
      <c r="F345" s="11" t="n"/>
      <c r="G345" s="18">
        <f>IF(OR(D345&lt;&gt;"H",E345=""),"",IF(ROUND((E345-JamMasuk)*1440,0)&gt;ToleransiTelat,ROUND((E345-JamMasuk)*1440,0),0))</f>
        <v/>
      </c>
      <c r="H345" s="18">
        <f>IF(OR(D345&lt;&gt;"H",F345=""),"",MAX(0,ROUND((JamPulang-F345)*1440,0)))</f>
        <v/>
      </c>
      <c r="I345" s="19">
        <f>IF(OR(E345="",F345=""),"",MAX(0,ROUND(MOD(F345-E345,1)*24-IstirahatMenit/60,2)))</f>
        <v/>
      </c>
      <c r="J345" s="16" t="n"/>
      <c r="K345" s="20">
        <f>IF(OR(J345&lt;&gt;"Y",F345=""),"",IF(D345="L",I345,MAX(0,ROUNDDOWN(ROUND((F345-JamPulang)*1440,0)/30,0)/2)))</f>
        <v/>
      </c>
      <c r="L345" s="8" t="n"/>
    </row>
    <row r="346">
      <c r="A346" s="15" t="n"/>
      <c r="B346" s="16" t="n"/>
      <c r="C346" s="17">
        <f>IF(B346="","",IFERROR(INDEX(Karyawan!$C$5:$C$54,MATCH(B346,Karyawan!$B$5:$B$54,0)),"ID tidak ada"))</f>
        <v/>
      </c>
      <c r="D346" s="16" t="n"/>
      <c r="E346" s="11" t="n"/>
      <c r="F346" s="11" t="n"/>
      <c r="G346" s="18">
        <f>IF(OR(D346&lt;&gt;"H",E346=""),"",IF(ROUND((E346-JamMasuk)*1440,0)&gt;ToleransiTelat,ROUND((E346-JamMasuk)*1440,0),0))</f>
        <v/>
      </c>
      <c r="H346" s="18">
        <f>IF(OR(D346&lt;&gt;"H",F346=""),"",MAX(0,ROUND((JamPulang-F346)*1440,0)))</f>
        <v/>
      </c>
      <c r="I346" s="19">
        <f>IF(OR(E346="",F346=""),"",MAX(0,ROUND(MOD(F346-E346,1)*24-IstirahatMenit/60,2)))</f>
        <v/>
      </c>
      <c r="J346" s="16" t="n"/>
      <c r="K346" s="20">
        <f>IF(OR(J346&lt;&gt;"Y",F346=""),"",IF(D346="L",I346,MAX(0,ROUNDDOWN(ROUND((F346-JamPulang)*1440,0)/30,0)/2)))</f>
        <v/>
      </c>
      <c r="L346" s="8" t="n"/>
    </row>
    <row r="347">
      <c r="A347" s="15" t="n"/>
      <c r="B347" s="16" t="n"/>
      <c r="C347" s="17">
        <f>IF(B347="","",IFERROR(INDEX(Karyawan!$C$5:$C$54,MATCH(B347,Karyawan!$B$5:$B$54,0)),"ID tidak ada"))</f>
        <v/>
      </c>
      <c r="D347" s="16" t="n"/>
      <c r="E347" s="11" t="n"/>
      <c r="F347" s="11" t="n"/>
      <c r="G347" s="18">
        <f>IF(OR(D347&lt;&gt;"H",E347=""),"",IF(ROUND((E347-JamMasuk)*1440,0)&gt;ToleransiTelat,ROUND((E347-JamMasuk)*1440,0),0))</f>
        <v/>
      </c>
      <c r="H347" s="18">
        <f>IF(OR(D347&lt;&gt;"H",F347=""),"",MAX(0,ROUND((JamPulang-F347)*1440,0)))</f>
        <v/>
      </c>
      <c r="I347" s="19">
        <f>IF(OR(E347="",F347=""),"",MAX(0,ROUND(MOD(F347-E347,1)*24-IstirahatMenit/60,2)))</f>
        <v/>
      </c>
      <c r="J347" s="16" t="n"/>
      <c r="K347" s="20">
        <f>IF(OR(J347&lt;&gt;"Y",F347=""),"",IF(D347="L",I347,MAX(0,ROUNDDOWN(ROUND((F347-JamPulang)*1440,0)/30,0)/2)))</f>
        <v/>
      </c>
      <c r="L347" s="8" t="n"/>
    </row>
    <row r="348">
      <c r="A348" s="15" t="n"/>
      <c r="B348" s="16" t="n"/>
      <c r="C348" s="17">
        <f>IF(B348="","",IFERROR(INDEX(Karyawan!$C$5:$C$54,MATCH(B348,Karyawan!$B$5:$B$54,0)),"ID tidak ada"))</f>
        <v/>
      </c>
      <c r="D348" s="16" t="n"/>
      <c r="E348" s="11" t="n"/>
      <c r="F348" s="11" t="n"/>
      <c r="G348" s="18">
        <f>IF(OR(D348&lt;&gt;"H",E348=""),"",IF(ROUND((E348-JamMasuk)*1440,0)&gt;ToleransiTelat,ROUND((E348-JamMasuk)*1440,0),0))</f>
        <v/>
      </c>
      <c r="H348" s="18">
        <f>IF(OR(D348&lt;&gt;"H",F348=""),"",MAX(0,ROUND((JamPulang-F348)*1440,0)))</f>
        <v/>
      </c>
      <c r="I348" s="19">
        <f>IF(OR(E348="",F348=""),"",MAX(0,ROUND(MOD(F348-E348,1)*24-IstirahatMenit/60,2)))</f>
        <v/>
      </c>
      <c r="J348" s="16" t="n"/>
      <c r="K348" s="20">
        <f>IF(OR(J348&lt;&gt;"Y",F348=""),"",IF(D348="L",I348,MAX(0,ROUNDDOWN(ROUND((F348-JamPulang)*1440,0)/30,0)/2)))</f>
        <v/>
      </c>
      <c r="L348" s="8" t="n"/>
    </row>
    <row r="349">
      <c r="A349" s="15" t="n"/>
      <c r="B349" s="16" t="n"/>
      <c r="C349" s="17">
        <f>IF(B349="","",IFERROR(INDEX(Karyawan!$C$5:$C$54,MATCH(B349,Karyawan!$B$5:$B$54,0)),"ID tidak ada"))</f>
        <v/>
      </c>
      <c r="D349" s="16" t="n"/>
      <c r="E349" s="11" t="n"/>
      <c r="F349" s="11" t="n"/>
      <c r="G349" s="18">
        <f>IF(OR(D349&lt;&gt;"H",E349=""),"",IF(ROUND((E349-JamMasuk)*1440,0)&gt;ToleransiTelat,ROUND((E349-JamMasuk)*1440,0),0))</f>
        <v/>
      </c>
      <c r="H349" s="18">
        <f>IF(OR(D349&lt;&gt;"H",F349=""),"",MAX(0,ROUND((JamPulang-F349)*1440,0)))</f>
        <v/>
      </c>
      <c r="I349" s="19">
        <f>IF(OR(E349="",F349=""),"",MAX(0,ROUND(MOD(F349-E349,1)*24-IstirahatMenit/60,2)))</f>
        <v/>
      </c>
      <c r="J349" s="16" t="n"/>
      <c r="K349" s="20">
        <f>IF(OR(J349&lt;&gt;"Y",F349=""),"",IF(D349="L",I349,MAX(0,ROUNDDOWN(ROUND((F349-JamPulang)*1440,0)/30,0)/2)))</f>
        <v/>
      </c>
      <c r="L349" s="8" t="n"/>
    </row>
    <row r="350">
      <c r="A350" s="15" t="n"/>
      <c r="B350" s="16" t="n"/>
      <c r="C350" s="17">
        <f>IF(B350="","",IFERROR(INDEX(Karyawan!$C$5:$C$54,MATCH(B350,Karyawan!$B$5:$B$54,0)),"ID tidak ada"))</f>
        <v/>
      </c>
      <c r="D350" s="16" t="n"/>
      <c r="E350" s="11" t="n"/>
      <c r="F350" s="11" t="n"/>
      <c r="G350" s="18">
        <f>IF(OR(D350&lt;&gt;"H",E350=""),"",IF(ROUND((E350-JamMasuk)*1440,0)&gt;ToleransiTelat,ROUND((E350-JamMasuk)*1440,0),0))</f>
        <v/>
      </c>
      <c r="H350" s="18">
        <f>IF(OR(D350&lt;&gt;"H",F350=""),"",MAX(0,ROUND((JamPulang-F350)*1440,0)))</f>
        <v/>
      </c>
      <c r="I350" s="19">
        <f>IF(OR(E350="",F350=""),"",MAX(0,ROUND(MOD(F350-E350,1)*24-IstirahatMenit/60,2)))</f>
        <v/>
      </c>
      <c r="J350" s="16" t="n"/>
      <c r="K350" s="20">
        <f>IF(OR(J350&lt;&gt;"Y",F350=""),"",IF(D350="L",I350,MAX(0,ROUNDDOWN(ROUND((F350-JamPulang)*1440,0)/30,0)/2)))</f>
        <v/>
      </c>
      <c r="L350" s="8" t="n"/>
    </row>
    <row r="351">
      <c r="A351" s="15" t="n"/>
      <c r="B351" s="16" t="n"/>
      <c r="C351" s="17">
        <f>IF(B351="","",IFERROR(INDEX(Karyawan!$C$5:$C$54,MATCH(B351,Karyawan!$B$5:$B$54,0)),"ID tidak ada"))</f>
        <v/>
      </c>
      <c r="D351" s="16" t="n"/>
      <c r="E351" s="11" t="n"/>
      <c r="F351" s="11" t="n"/>
      <c r="G351" s="18">
        <f>IF(OR(D351&lt;&gt;"H",E351=""),"",IF(ROUND((E351-JamMasuk)*1440,0)&gt;ToleransiTelat,ROUND((E351-JamMasuk)*1440,0),0))</f>
        <v/>
      </c>
      <c r="H351" s="18">
        <f>IF(OR(D351&lt;&gt;"H",F351=""),"",MAX(0,ROUND((JamPulang-F351)*1440,0)))</f>
        <v/>
      </c>
      <c r="I351" s="19">
        <f>IF(OR(E351="",F351=""),"",MAX(0,ROUND(MOD(F351-E351,1)*24-IstirahatMenit/60,2)))</f>
        <v/>
      </c>
      <c r="J351" s="16" t="n"/>
      <c r="K351" s="20">
        <f>IF(OR(J351&lt;&gt;"Y",F351=""),"",IF(D351="L",I351,MAX(0,ROUNDDOWN(ROUND((F351-JamPulang)*1440,0)/30,0)/2)))</f>
        <v/>
      </c>
      <c r="L351" s="8" t="n"/>
    </row>
    <row r="352">
      <c r="A352" s="15" t="n"/>
      <c r="B352" s="16" t="n"/>
      <c r="C352" s="17">
        <f>IF(B352="","",IFERROR(INDEX(Karyawan!$C$5:$C$54,MATCH(B352,Karyawan!$B$5:$B$54,0)),"ID tidak ada"))</f>
        <v/>
      </c>
      <c r="D352" s="16" t="n"/>
      <c r="E352" s="11" t="n"/>
      <c r="F352" s="11" t="n"/>
      <c r="G352" s="18">
        <f>IF(OR(D352&lt;&gt;"H",E352=""),"",IF(ROUND((E352-JamMasuk)*1440,0)&gt;ToleransiTelat,ROUND((E352-JamMasuk)*1440,0),0))</f>
        <v/>
      </c>
      <c r="H352" s="18">
        <f>IF(OR(D352&lt;&gt;"H",F352=""),"",MAX(0,ROUND((JamPulang-F352)*1440,0)))</f>
        <v/>
      </c>
      <c r="I352" s="19">
        <f>IF(OR(E352="",F352=""),"",MAX(0,ROUND(MOD(F352-E352,1)*24-IstirahatMenit/60,2)))</f>
        <v/>
      </c>
      <c r="J352" s="16" t="n"/>
      <c r="K352" s="20">
        <f>IF(OR(J352&lt;&gt;"Y",F352=""),"",IF(D352="L",I352,MAX(0,ROUNDDOWN(ROUND((F352-JamPulang)*1440,0)/30,0)/2)))</f>
        <v/>
      </c>
      <c r="L352" s="8" t="n"/>
    </row>
    <row r="353">
      <c r="A353" s="15" t="n"/>
      <c r="B353" s="16" t="n"/>
      <c r="C353" s="17">
        <f>IF(B353="","",IFERROR(INDEX(Karyawan!$C$5:$C$54,MATCH(B353,Karyawan!$B$5:$B$54,0)),"ID tidak ada"))</f>
        <v/>
      </c>
      <c r="D353" s="16" t="n"/>
      <c r="E353" s="11" t="n"/>
      <c r="F353" s="11" t="n"/>
      <c r="G353" s="18">
        <f>IF(OR(D353&lt;&gt;"H",E353=""),"",IF(ROUND((E353-JamMasuk)*1440,0)&gt;ToleransiTelat,ROUND((E353-JamMasuk)*1440,0),0))</f>
        <v/>
      </c>
      <c r="H353" s="18">
        <f>IF(OR(D353&lt;&gt;"H",F353=""),"",MAX(0,ROUND((JamPulang-F353)*1440,0)))</f>
        <v/>
      </c>
      <c r="I353" s="19">
        <f>IF(OR(E353="",F353=""),"",MAX(0,ROUND(MOD(F353-E353,1)*24-IstirahatMenit/60,2)))</f>
        <v/>
      </c>
      <c r="J353" s="16" t="n"/>
      <c r="K353" s="20">
        <f>IF(OR(J353&lt;&gt;"Y",F353=""),"",IF(D353="L",I353,MAX(0,ROUNDDOWN(ROUND((F353-JamPulang)*1440,0)/30,0)/2)))</f>
        <v/>
      </c>
      <c r="L353" s="8" t="n"/>
    </row>
    <row r="354">
      <c r="A354" s="15" t="n"/>
      <c r="B354" s="16" t="n"/>
      <c r="C354" s="17">
        <f>IF(B354="","",IFERROR(INDEX(Karyawan!$C$5:$C$54,MATCH(B354,Karyawan!$B$5:$B$54,0)),"ID tidak ada"))</f>
        <v/>
      </c>
      <c r="D354" s="16" t="n"/>
      <c r="E354" s="11" t="n"/>
      <c r="F354" s="11" t="n"/>
      <c r="G354" s="18">
        <f>IF(OR(D354&lt;&gt;"H",E354=""),"",IF(ROUND((E354-JamMasuk)*1440,0)&gt;ToleransiTelat,ROUND((E354-JamMasuk)*1440,0),0))</f>
        <v/>
      </c>
      <c r="H354" s="18">
        <f>IF(OR(D354&lt;&gt;"H",F354=""),"",MAX(0,ROUND((JamPulang-F354)*1440,0)))</f>
        <v/>
      </c>
      <c r="I354" s="19">
        <f>IF(OR(E354="",F354=""),"",MAX(0,ROUND(MOD(F354-E354,1)*24-IstirahatMenit/60,2)))</f>
        <v/>
      </c>
      <c r="J354" s="16" t="n"/>
      <c r="K354" s="20">
        <f>IF(OR(J354&lt;&gt;"Y",F354=""),"",IF(D354="L",I354,MAX(0,ROUNDDOWN(ROUND((F354-JamPulang)*1440,0)/30,0)/2)))</f>
        <v/>
      </c>
      <c r="L354" s="8" t="n"/>
    </row>
    <row r="355">
      <c r="A355" s="15" t="n"/>
      <c r="B355" s="16" t="n"/>
      <c r="C355" s="17">
        <f>IF(B355="","",IFERROR(INDEX(Karyawan!$C$5:$C$54,MATCH(B355,Karyawan!$B$5:$B$54,0)),"ID tidak ada"))</f>
        <v/>
      </c>
      <c r="D355" s="16" t="n"/>
      <c r="E355" s="11" t="n"/>
      <c r="F355" s="11" t="n"/>
      <c r="G355" s="18">
        <f>IF(OR(D355&lt;&gt;"H",E355=""),"",IF(ROUND((E355-JamMasuk)*1440,0)&gt;ToleransiTelat,ROUND((E355-JamMasuk)*1440,0),0))</f>
        <v/>
      </c>
      <c r="H355" s="18">
        <f>IF(OR(D355&lt;&gt;"H",F355=""),"",MAX(0,ROUND((JamPulang-F355)*1440,0)))</f>
        <v/>
      </c>
      <c r="I355" s="19">
        <f>IF(OR(E355="",F355=""),"",MAX(0,ROUND(MOD(F355-E355,1)*24-IstirahatMenit/60,2)))</f>
        <v/>
      </c>
      <c r="J355" s="16" t="n"/>
      <c r="K355" s="20">
        <f>IF(OR(J355&lt;&gt;"Y",F355=""),"",IF(D355="L",I355,MAX(0,ROUNDDOWN(ROUND((F355-JamPulang)*1440,0)/30,0)/2)))</f>
        <v/>
      </c>
      <c r="L355" s="8" t="n"/>
    </row>
    <row r="356">
      <c r="A356" s="15" t="n"/>
      <c r="B356" s="16" t="n"/>
      <c r="C356" s="17">
        <f>IF(B356="","",IFERROR(INDEX(Karyawan!$C$5:$C$54,MATCH(B356,Karyawan!$B$5:$B$54,0)),"ID tidak ada"))</f>
        <v/>
      </c>
      <c r="D356" s="16" t="n"/>
      <c r="E356" s="11" t="n"/>
      <c r="F356" s="11" t="n"/>
      <c r="G356" s="18">
        <f>IF(OR(D356&lt;&gt;"H",E356=""),"",IF(ROUND((E356-JamMasuk)*1440,0)&gt;ToleransiTelat,ROUND((E356-JamMasuk)*1440,0),0))</f>
        <v/>
      </c>
      <c r="H356" s="18">
        <f>IF(OR(D356&lt;&gt;"H",F356=""),"",MAX(0,ROUND((JamPulang-F356)*1440,0)))</f>
        <v/>
      </c>
      <c r="I356" s="19">
        <f>IF(OR(E356="",F356=""),"",MAX(0,ROUND(MOD(F356-E356,1)*24-IstirahatMenit/60,2)))</f>
        <v/>
      </c>
      <c r="J356" s="16" t="n"/>
      <c r="K356" s="20">
        <f>IF(OR(J356&lt;&gt;"Y",F356=""),"",IF(D356="L",I356,MAX(0,ROUNDDOWN(ROUND((F356-JamPulang)*1440,0)/30,0)/2)))</f>
        <v/>
      </c>
      <c r="L356" s="8" t="n"/>
    </row>
    <row r="357">
      <c r="A357" s="15" t="n"/>
      <c r="B357" s="16" t="n"/>
      <c r="C357" s="17">
        <f>IF(B357="","",IFERROR(INDEX(Karyawan!$C$5:$C$54,MATCH(B357,Karyawan!$B$5:$B$54,0)),"ID tidak ada"))</f>
        <v/>
      </c>
      <c r="D357" s="16" t="n"/>
      <c r="E357" s="11" t="n"/>
      <c r="F357" s="11" t="n"/>
      <c r="G357" s="18">
        <f>IF(OR(D357&lt;&gt;"H",E357=""),"",IF(ROUND((E357-JamMasuk)*1440,0)&gt;ToleransiTelat,ROUND((E357-JamMasuk)*1440,0),0))</f>
        <v/>
      </c>
      <c r="H357" s="18">
        <f>IF(OR(D357&lt;&gt;"H",F357=""),"",MAX(0,ROUND((JamPulang-F357)*1440,0)))</f>
        <v/>
      </c>
      <c r="I357" s="19">
        <f>IF(OR(E357="",F357=""),"",MAX(0,ROUND(MOD(F357-E357,1)*24-IstirahatMenit/60,2)))</f>
        <v/>
      </c>
      <c r="J357" s="16" t="n"/>
      <c r="K357" s="20">
        <f>IF(OR(J357&lt;&gt;"Y",F357=""),"",IF(D357="L",I357,MAX(0,ROUNDDOWN(ROUND((F357-JamPulang)*1440,0)/30,0)/2)))</f>
        <v/>
      </c>
      <c r="L357" s="8" t="n"/>
    </row>
    <row r="358">
      <c r="A358" s="15" t="n"/>
      <c r="B358" s="16" t="n"/>
      <c r="C358" s="17">
        <f>IF(B358="","",IFERROR(INDEX(Karyawan!$C$5:$C$54,MATCH(B358,Karyawan!$B$5:$B$54,0)),"ID tidak ada"))</f>
        <v/>
      </c>
      <c r="D358" s="16" t="n"/>
      <c r="E358" s="11" t="n"/>
      <c r="F358" s="11" t="n"/>
      <c r="G358" s="18">
        <f>IF(OR(D358&lt;&gt;"H",E358=""),"",IF(ROUND((E358-JamMasuk)*1440,0)&gt;ToleransiTelat,ROUND((E358-JamMasuk)*1440,0),0))</f>
        <v/>
      </c>
      <c r="H358" s="18">
        <f>IF(OR(D358&lt;&gt;"H",F358=""),"",MAX(0,ROUND((JamPulang-F358)*1440,0)))</f>
        <v/>
      </c>
      <c r="I358" s="19">
        <f>IF(OR(E358="",F358=""),"",MAX(0,ROUND(MOD(F358-E358,1)*24-IstirahatMenit/60,2)))</f>
        <v/>
      </c>
      <c r="J358" s="16" t="n"/>
      <c r="K358" s="20">
        <f>IF(OR(J358&lt;&gt;"Y",F358=""),"",IF(D358="L",I358,MAX(0,ROUNDDOWN(ROUND((F358-JamPulang)*1440,0)/30,0)/2)))</f>
        <v/>
      </c>
      <c r="L358" s="8" t="n"/>
    </row>
    <row r="359">
      <c r="A359" s="15" t="n"/>
      <c r="B359" s="16" t="n"/>
      <c r="C359" s="17">
        <f>IF(B359="","",IFERROR(INDEX(Karyawan!$C$5:$C$54,MATCH(B359,Karyawan!$B$5:$B$54,0)),"ID tidak ada"))</f>
        <v/>
      </c>
      <c r="D359" s="16" t="n"/>
      <c r="E359" s="11" t="n"/>
      <c r="F359" s="11" t="n"/>
      <c r="G359" s="18">
        <f>IF(OR(D359&lt;&gt;"H",E359=""),"",IF(ROUND((E359-JamMasuk)*1440,0)&gt;ToleransiTelat,ROUND((E359-JamMasuk)*1440,0),0))</f>
        <v/>
      </c>
      <c r="H359" s="18">
        <f>IF(OR(D359&lt;&gt;"H",F359=""),"",MAX(0,ROUND((JamPulang-F359)*1440,0)))</f>
        <v/>
      </c>
      <c r="I359" s="19">
        <f>IF(OR(E359="",F359=""),"",MAX(0,ROUND(MOD(F359-E359,1)*24-IstirahatMenit/60,2)))</f>
        <v/>
      </c>
      <c r="J359" s="16" t="n"/>
      <c r="K359" s="20">
        <f>IF(OR(J359&lt;&gt;"Y",F359=""),"",IF(D359="L",I359,MAX(0,ROUNDDOWN(ROUND((F359-JamPulang)*1440,0)/30,0)/2)))</f>
        <v/>
      </c>
      <c r="L359" s="8" t="n"/>
    </row>
    <row r="360">
      <c r="A360" s="15" t="n"/>
      <c r="B360" s="16" t="n"/>
      <c r="C360" s="17">
        <f>IF(B360="","",IFERROR(INDEX(Karyawan!$C$5:$C$54,MATCH(B360,Karyawan!$B$5:$B$54,0)),"ID tidak ada"))</f>
        <v/>
      </c>
      <c r="D360" s="16" t="n"/>
      <c r="E360" s="11" t="n"/>
      <c r="F360" s="11" t="n"/>
      <c r="G360" s="18">
        <f>IF(OR(D360&lt;&gt;"H",E360=""),"",IF(ROUND((E360-JamMasuk)*1440,0)&gt;ToleransiTelat,ROUND((E360-JamMasuk)*1440,0),0))</f>
        <v/>
      </c>
      <c r="H360" s="18">
        <f>IF(OR(D360&lt;&gt;"H",F360=""),"",MAX(0,ROUND((JamPulang-F360)*1440,0)))</f>
        <v/>
      </c>
      <c r="I360" s="19">
        <f>IF(OR(E360="",F360=""),"",MAX(0,ROUND(MOD(F360-E360,1)*24-IstirahatMenit/60,2)))</f>
        <v/>
      </c>
      <c r="J360" s="16" t="n"/>
      <c r="K360" s="20">
        <f>IF(OR(J360&lt;&gt;"Y",F360=""),"",IF(D360="L",I360,MAX(0,ROUNDDOWN(ROUND((F360-JamPulang)*1440,0)/30,0)/2)))</f>
        <v/>
      </c>
      <c r="L360" s="8" t="n"/>
    </row>
    <row r="361">
      <c r="A361" s="15" t="n"/>
      <c r="B361" s="16" t="n"/>
      <c r="C361" s="17">
        <f>IF(B361="","",IFERROR(INDEX(Karyawan!$C$5:$C$54,MATCH(B361,Karyawan!$B$5:$B$54,0)),"ID tidak ada"))</f>
        <v/>
      </c>
      <c r="D361" s="16" t="n"/>
      <c r="E361" s="11" t="n"/>
      <c r="F361" s="11" t="n"/>
      <c r="G361" s="18">
        <f>IF(OR(D361&lt;&gt;"H",E361=""),"",IF(ROUND((E361-JamMasuk)*1440,0)&gt;ToleransiTelat,ROUND((E361-JamMasuk)*1440,0),0))</f>
        <v/>
      </c>
      <c r="H361" s="18">
        <f>IF(OR(D361&lt;&gt;"H",F361=""),"",MAX(0,ROUND((JamPulang-F361)*1440,0)))</f>
        <v/>
      </c>
      <c r="I361" s="19">
        <f>IF(OR(E361="",F361=""),"",MAX(0,ROUND(MOD(F361-E361,1)*24-IstirahatMenit/60,2)))</f>
        <v/>
      </c>
      <c r="J361" s="16" t="n"/>
      <c r="K361" s="20">
        <f>IF(OR(J361&lt;&gt;"Y",F361=""),"",IF(D361="L",I361,MAX(0,ROUNDDOWN(ROUND((F361-JamPulang)*1440,0)/30,0)/2)))</f>
        <v/>
      </c>
      <c r="L361" s="8" t="n"/>
    </row>
    <row r="362">
      <c r="A362" s="15" t="n"/>
      <c r="B362" s="16" t="n"/>
      <c r="C362" s="17">
        <f>IF(B362="","",IFERROR(INDEX(Karyawan!$C$5:$C$54,MATCH(B362,Karyawan!$B$5:$B$54,0)),"ID tidak ada"))</f>
        <v/>
      </c>
      <c r="D362" s="16" t="n"/>
      <c r="E362" s="11" t="n"/>
      <c r="F362" s="11" t="n"/>
      <c r="G362" s="18">
        <f>IF(OR(D362&lt;&gt;"H",E362=""),"",IF(ROUND((E362-JamMasuk)*1440,0)&gt;ToleransiTelat,ROUND((E362-JamMasuk)*1440,0),0))</f>
        <v/>
      </c>
      <c r="H362" s="18">
        <f>IF(OR(D362&lt;&gt;"H",F362=""),"",MAX(0,ROUND((JamPulang-F362)*1440,0)))</f>
        <v/>
      </c>
      <c r="I362" s="19">
        <f>IF(OR(E362="",F362=""),"",MAX(0,ROUND(MOD(F362-E362,1)*24-IstirahatMenit/60,2)))</f>
        <v/>
      </c>
      <c r="J362" s="16" t="n"/>
      <c r="K362" s="20">
        <f>IF(OR(J362&lt;&gt;"Y",F362=""),"",IF(D362="L",I362,MAX(0,ROUNDDOWN(ROUND((F362-JamPulang)*1440,0)/30,0)/2)))</f>
        <v/>
      </c>
      <c r="L362" s="8" t="n"/>
    </row>
    <row r="363">
      <c r="A363" s="15" t="n"/>
      <c r="B363" s="16" t="n"/>
      <c r="C363" s="17">
        <f>IF(B363="","",IFERROR(INDEX(Karyawan!$C$5:$C$54,MATCH(B363,Karyawan!$B$5:$B$54,0)),"ID tidak ada"))</f>
        <v/>
      </c>
      <c r="D363" s="16" t="n"/>
      <c r="E363" s="11" t="n"/>
      <c r="F363" s="11" t="n"/>
      <c r="G363" s="18">
        <f>IF(OR(D363&lt;&gt;"H",E363=""),"",IF(ROUND((E363-JamMasuk)*1440,0)&gt;ToleransiTelat,ROUND((E363-JamMasuk)*1440,0),0))</f>
        <v/>
      </c>
      <c r="H363" s="18">
        <f>IF(OR(D363&lt;&gt;"H",F363=""),"",MAX(0,ROUND((JamPulang-F363)*1440,0)))</f>
        <v/>
      </c>
      <c r="I363" s="19">
        <f>IF(OR(E363="",F363=""),"",MAX(0,ROUND(MOD(F363-E363,1)*24-IstirahatMenit/60,2)))</f>
        <v/>
      </c>
      <c r="J363" s="16" t="n"/>
      <c r="K363" s="20">
        <f>IF(OR(J363&lt;&gt;"Y",F363=""),"",IF(D363="L",I363,MAX(0,ROUNDDOWN(ROUND((F363-JamPulang)*1440,0)/30,0)/2)))</f>
        <v/>
      </c>
      <c r="L363" s="8" t="n"/>
    </row>
    <row r="364">
      <c r="A364" s="15" t="n"/>
      <c r="B364" s="16" t="n"/>
      <c r="C364" s="17">
        <f>IF(B364="","",IFERROR(INDEX(Karyawan!$C$5:$C$54,MATCH(B364,Karyawan!$B$5:$B$54,0)),"ID tidak ada"))</f>
        <v/>
      </c>
      <c r="D364" s="16" t="n"/>
      <c r="E364" s="11" t="n"/>
      <c r="F364" s="11" t="n"/>
      <c r="G364" s="18">
        <f>IF(OR(D364&lt;&gt;"H",E364=""),"",IF(ROUND((E364-JamMasuk)*1440,0)&gt;ToleransiTelat,ROUND((E364-JamMasuk)*1440,0),0))</f>
        <v/>
      </c>
      <c r="H364" s="18">
        <f>IF(OR(D364&lt;&gt;"H",F364=""),"",MAX(0,ROUND((JamPulang-F364)*1440,0)))</f>
        <v/>
      </c>
      <c r="I364" s="19">
        <f>IF(OR(E364="",F364=""),"",MAX(0,ROUND(MOD(F364-E364,1)*24-IstirahatMenit/60,2)))</f>
        <v/>
      </c>
      <c r="J364" s="16" t="n"/>
      <c r="K364" s="20">
        <f>IF(OR(J364&lt;&gt;"Y",F364=""),"",IF(D364="L",I364,MAX(0,ROUNDDOWN(ROUND((F364-JamPulang)*1440,0)/30,0)/2)))</f>
        <v/>
      </c>
      <c r="L364" s="8" t="n"/>
    </row>
    <row r="365">
      <c r="A365" s="15" t="n"/>
      <c r="B365" s="16" t="n"/>
      <c r="C365" s="17">
        <f>IF(B365="","",IFERROR(INDEX(Karyawan!$C$5:$C$54,MATCH(B365,Karyawan!$B$5:$B$54,0)),"ID tidak ada"))</f>
        <v/>
      </c>
      <c r="D365" s="16" t="n"/>
      <c r="E365" s="11" t="n"/>
      <c r="F365" s="11" t="n"/>
      <c r="G365" s="18">
        <f>IF(OR(D365&lt;&gt;"H",E365=""),"",IF(ROUND((E365-JamMasuk)*1440,0)&gt;ToleransiTelat,ROUND((E365-JamMasuk)*1440,0),0))</f>
        <v/>
      </c>
      <c r="H365" s="18">
        <f>IF(OR(D365&lt;&gt;"H",F365=""),"",MAX(0,ROUND((JamPulang-F365)*1440,0)))</f>
        <v/>
      </c>
      <c r="I365" s="19">
        <f>IF(OR(E365="",F365=""),"",MAX(0,ROUND(MOD(F365-E365,1)*24-IstirahatMenit/60,2)))</f>
        <v/>
      </c>
      <c r="J365" s="16" t="n"/>
      <c r="K365" s="20">
        <f>IF(OR(J365&lt;&gt;"Y",F365=""),"",IF(D365="L",I365,MAX(0,ROUNDDOWN(ROUND((F365-JamPulang)*1440,0)/30,0)/2)))</f>
        <v/>
      </c>
      <c r="L365" s="8" t="n"/>
    </row>
    <row r="366">
      <c r="A366" s="15" t="n"/>
      <c r="B366" s="16" t="n"/>
      <c r="C366" s="17">
        <f>IF(B366="","",IFERROR(INDEX(Karyawan!$C$5:$C$54,MATCH(B366,Karyawan!$B$5:$B$54,0)),"ID tidak ada"))</f>
        <v/>
      </c>
      <c r="D366" s="16" t="n"/>
      <c r="E366" s="11" t="n"/>
      <c r="F366" s="11" t="n"/>
      <c r="G366" s="18">
        <f>IF(OR(D366&lt;&gt;"H",E366=""),"",IF(ROUND((E366-JamMasuk)*1440,0)&gt;ToleransiTelat,ROUND((E366-JamMasuk)*1440,0),0))</f>
        <v/>
      </c>
      <c r="H366" s="18">
        <f>IF(OR(D366&lt;&gt;"H",F366=""),"",MAX(0,ROUND((JamPulang-F366)*1440,0)))</f>
        <v/>
      </c>
      <c r="I366" s="19">
        <f>IF(OR(E366="",F366=""),"",MAX(0,ROUND(MOD(F366-E366,1)*24-IstirahatMenit/60,2)))</f>
        <v/>
      </c>
      <c r="J366" s="16" t="n"/>
      <c r="K366" s="20">
        <f>IF(OR(J366&lt;&gt;"Y",F366=""),"",IF(D366="L",I366,MAX(0,ROUNDDOWN(ROUND((F366-JamPulang)*1440,0)/30,0)/2)))</f>
        <v/>
      </c>
      <c r="L366" s="8" t="n"/>
    </row>
    <row r="367">
      <c r="A367" s="15" t="n"/>
      <c r="B367" s="16" t="n"/>
      <c r="C367" s="17">
        <f>IF(B367="","",IFERROR(INDEX(Karyawan!$C$5:$C$54,MATCH(B367,Karyawan!$B$5:$B$54,0)),"ID tidak ada"))</f>
        <v/>
      </c>
      <c r="D367" s="16" t="n"/>
      <c r="E367" s="11" t="n"/>
      <c r="F367" s="11" t="n"/>
      <c r="G367" s="18">
        <f>IF(OR(D367&lt;&gt;"H",E367=""),"",IF(ROUND((E367-JamMasuk)*1440,0)&gt;ToleransiTelat,ROUND((E367-JamMasuk)*1440,0),0))</f>
        <v/>
      </c>
      <c r="H367" s="18">
        <f>IF(OR(D367&lt;&gt;"H",F367=""),"",MAX(0,ROUND((JamPulang-F367)*1440,0)))</f>
        <v/>
      </c>
      <c r="I367" s="19">
        <f>IF(OR(E367="",F367=""),"",MAX(0,ROUND(MOD(F367-E367,1)*24-IstirahatMenit/60,2)))</f>
        <v/>
      </c>
      <c r="J367" s="16" t="n"/>
      <c r="K367" s="20">
        <f>IF(OR(J367&lt;&gt;"Y",F367=""),"",IF(D367="L",I367,MAX(0,ROUNDDOWN(ROUND((F367-JamPulang)*1440,0)/30,0)/2)))</f>
        <v/>
      </c>
      <c r="L367" s="8" t="n"/>
    </row>
    <row r="368">
      <c r="A368" s="15" t="n"/>
      <c r="B368" s="16" t="n"/>
      <c r="C368" s="17">
        <f>IF(B368="","",IFERROR(INDEX(Karyawan!$C$5:$C$54,MATCH(B368,Karyawan!$B$5:$B$54,0)),"ID tidak ada"))</f>
        <v/>
      </c>
      <c r="D368" s="16" t="n"/>
      <c r="E368" s="11" t="n"/>
      <c r="F368" s="11" t="n"/>
      <c r="G368" s="18">
        <f>IF(OR(D368&lt;&gt;"H",E368=""),"",IF(ROUND((E368-JamMasuk)*1440,0)&gt;ToleransiTelat,ROUND((E368-JamMasuk)*1440,0),0))</f>
        <v/>
      </c>
      <c r="H368" s="18">
        <f>IF(OR(D368&lt;&gt;"H",F368=""),"",MAX(0,ROUND((JamPulang-F368)*1440,0)))</f>
        <v/>
      </c>
      <c r="I368" s="19">
        <f>IF(OR(E368="",F368=""),"",MAX(0,ROUND(MOD(F368-E368,1)*24-IstirahatMenit/60,2)))</f>
        <v/>
      </c>
      <c r="J368" s="16" t="n"/>
      <c r="K368" s="20">
        <f>IF(OR(J368&lt;&gt;"Y",F368=""),"",IF(D368="L",I368,MAX(0,ROUNDDOWN(ROUND((F368-JamPulang)*1440,0)/30,0)/2)))</f>
        <v/>
      </c>
      <c r="L368" s="8" t="n"/>
    </row>
    <row r="369">
      <c r="A369" s="15" t="n"/>
      <c r="B369" s="16" t="n"/>
      <c r="C369" s="17">
        <f>IF(B369="","",IFERROR(INDEX(Karyawan!$C$5:$C$54,MATCH(B369,Karyawan!$B$5:$B$54,0)),"ID tidak ada"))</f>
        <v/>
      </c>
      <c r="D369" s="16" t="n"/>
      <c r="E369" s="11" t="n"/>
      <c r="F369" s="11" t="n"/>
      <c r="G369" s="18">
        <f>IF(OR(D369&lt;&gt;"H",E369=""),"",IF(ROUND((E369-JamMasuk)*1440,0)&gt;ToleransiTelat,ROUND((E369-JamMasuk)*1440,0),0))</f>
        <v/>
      </c>
      <c r="H369" s="18">
        <f>IF(OR(D369&lt;&gt;"H",F369=""),"",MAX(0,ROUND((JamPulang-F369)*1440,0)))</f>
        <v/>
      </c>
      <c r="I369" s="19">
        <f>IF(OR(E369="",F369=""),"",MAX(0,ROUND(MOD(F369-E369,1)*24-IstirahatMenit/60,2)))</f>
        <v/>
      </c>
      <c r="J369" s="16" t="n"/>
      <c r="K369" s="20">
        <f>IF(OR(J369&lt;&gt;"Y",F369=""),"",IF(D369="L",I369,MAX(0,ROUNDDOWN(ROUND((F369-JamPulang)*1440,0)/30,0)/2)))</f>
        <v/>
      </c>
      <c r="L369" s="8" t="n"/>
    </row>
    <row r="370">
      <c r="A370" s="15" t="n"/>
      <c r="B370" s="16" t="n"/>
      <c r="C370" s="17">
        <f>IF(B370="","",IFERROR(INDEX(Karyawan!$C$5:$C$54,MATCH(B370,Karyawan!$B$5:$B$54,0)),"ID tidak ada"))</f>
        <v/>
      </c>
      <c r="D370" s="16" t="n"/>
      <c r="E370" s="11" t="n"/>
      <c r="F370" s="11" t="n"/>
      <c r="G370" s="18">
        <f>IF(OR(D370&lt;&gt;"H",E370=""),"",IF(ROUND((E370-JamMasuk)*1440,0)&gt;ToleransiTelat,ROUND((E370-JamMasuk)*1440,0),0))</f>
        <v/>
      </c>
      <c r="H370" s="18">
        <f>IF(OR(D370&lt;&gt;"H",F370=""),"",MAX(0,ROUND((JamPulang-F370)*1440,0)))</f>
        <v/>
      </c>
      <c r="I370" s="19">
        <f>IF(OR(E370="",F370=""),"",MAX(0,ROUND(MOD(F370-E370,1)*24-IstirahatMenit/60,2)))</f>
        <v/>
      </c>
      <c r="J370" s="16" t="n"/>
      <c r="K370" s="20">
        <f>IF(OR(J370&lt;&gt;"Y",F370=""),"",IF(D370="L",I370,MAX(0,ROUNDDOWN(ROUND((F370-JamPulang)*1440,0)/30,0)/2)))</f>
        <v/>
      </c>
      <c r="L370" s="8" t="n"/>
    </row>
    <row r="371">
      <c r="A371" s="15" t="n"/>
      <c r="B371" s="16" t="n"/>
      <c r="C371" s="17">
        <f>IF(B371="","",IFERROR(INDEX(Karyawan!$C$5:$C$54,MATCH(B371,Karyawan!$B$5:$B$54,0)),"ID tidak ada"))</f>
        <v/>
      </c>
      <c r="D371" s="16" t="n"/>
      <c r="E371" s="11" t="n"/>
      <c r="F371" s="11" t="n"/>
      <c r="G371" s="18">
        <f>IF(OR(D371&lt;&gt;"H",E371=""),"",IF(ROUND((E371-JamMasuk)*1440,0)&gt;ToleransiTelat,ROUND((E371-JamMasuk)*1440,0),0))</f>
        <v/>
      </c>
      <c r="H371" s="18">
        <f>IF(OR(D371&lt;&gt;"H",F371=""),"",MAX(0,ROUND((JamPulang-F371)*1440,0)))</f>
        <v/>
      </c>
      <c r="I371" s="19">
        <f>IF(OR(E371="",F371=""),"",MAX(0,ROUND(MOD(F371-E371,1)*24-IstirahatMenit/60,2)))</f>
        <v/>
      </c>
      <c r="J371" s="16" t="n"/>
      <c r="K371" s="20">
        <f>IF(OR(J371&lt;&gt;"Y",F371=""),"",IF(D371="L",I371,MAX(0,ROUNDDOWN(ROUND((F371-JamPulang)*1440,0)/30,0)/2)))</f>
        <v/>
      </c>
      <c r="L371" s="8" t="n"/>
    </row>
    <row r="372">
      <c r="A372" s="15" t="n"/>
      <c r="B372" s="16" t="n"/>
      <c r="C372" s="17">
        <f>IF(B372="","",IFERROR(INDEX(Karyawan!$C$5:$C$54,MATCH(B372,Karyawan!$B$5:$B$54,0)),"ID tidak ada"))</f>
        <v/>
      </c>
      <c r="D372" s="16" t="n"/>
      <c r="E372" s="11" t="n"/>
      <c r="F372" s="11" t="n"/>
      <c r="G372" s="18">
        <f>IF(OR(D372&lt;&gt;"H",E372=""),"",IF(ROUND((E372-JamMasuk)*1440,0)&gt;ToleransiTelat,ROUND((E372-JamMasuk)*1440,0),0))</f>
        <v/>
      </c>
      <c r="H372" s="18">
        <f>IF(OR(D372&lt;&gt;"H",F372=""),"",MAX(0,ROUND((JamPulang-F372)*1440,0)))</f>
        <v/>
      </c>
      <c r="I372" s="19">
        <f>IF(OR(E372="",F372=""),"",MAX(0,ROUND(MOD(F372-E372,1)*24-IstirahatMenit/60,2)))</f>
        <v/>
      </c>
      <c r="J372" s="16" t="n"/>
      <c r="K372" s="20">
        <f>IF(OR(J372&lt;&gt;"Y",F372=""),"",IF(D372="L",I372,MAX(0,ROUNDDOWN(ROUND((F372-JamPulang)*1440,0)/30,0)/2)))</f>
        <v/>
      </c>
      <c r="L372" s="8" t="n"/>
    </row>
    <row r="373">
      <c r="A373" s="15" t="n"/>
      <c r="B373" s="16" t="n"/>
      <c r="C373" s="17">
        <f>IF(B373="","",IFERROR(INDEX(Karyawan!$C$5:$C$54,MATCH(B373,Karyawan!$B$5:$B$54,0)),"ID tidak ada"))</f>
        <v/>
      </c>
      <c r="D373" s="16" t="n"/>
      <c r="E373" s="11" t="n"/>
      <c r="F373" s="11" t="n"/>
      <c r="G373" s="18">
        <f>IF(OR(D373&lt;&gt;"H",E373=""),"",IF(ROUND((E373-JamMasuk)*1440,0)&gt;ToleransiTelat,ROUND((E373-JamMasuk)*1440,0),0))</f>
        <v/>
      </c>
      <c r="H373" s="18">
        <f>IF(OR(D373&lt;&gt;"H",F373=""),"",MAX(0,ROUND((JamPulang-F373)*1440,0)))</f>
        <v/>
      </c>
      <c r="I373" s="19">
        <f>IF(OR(E373="",F373=""),"",MAX(0,ROUND(MOD(F373-E373,1)*24-IstirahatMenit/60,2)))</f>
        <v/>
      </c>
      <c r="J373" s="16" t="n"/>
      <c r="K373" s="20">
        <f>IF(OR(J373&lt;&gt;"Y",F373=""),"",IF(D373="L",I373,MAX(0,ROUNDDOWN(ROUND((F373-JamPulang)*1440,0)/30,0)/2)))</f>
        <v/>
      </c>
      <c r="L373" s="8" t="n"/>
    </row>
    <row r="374">
      <c r="A374" s="15" t="n"/>
      <c r="B374" s="16" t="n"/>
      <c r="C374" s="17">
        <f>IF(B374="","",IFERROR(INDEX(Karyawan!$C$5:$C$54,MATCH(B374,Karyawan!$B$5:$B$54,0)),"ID tidak ada"))</f>
        <v/>
      </c>
      <c r="D374" s="16" t="n"/>
      <c r="E374" s="11" t="n"/>
      <c r="F374" s="11" t="n"/>
      <c r="G374" s="18">
        <f>IF(OR(D374&lt;&gt;"H",E374=""),"",IF(ROUND((E374-JamMasuk)*1440,0)&gt;ToleransiTelat,ROUND((E374-JamMasuk)*1440,0),0))</f>
        <v/>
      </c>
      <c r="H374" s="18">
        <f>IF(OR(D374&lt;&gt;"H",F374=""),"",MAX(0,ROUND((JamPulang-F374)*1440,0)))</f>
        <v/>
      </c>
      <c r="I374" s="19">
        <f>IF(OR(E374="",F374=""),"",MAX(0,ROUND(MOD(F374-E374,1)*24-IstirahatMenit/60,2)))</f>
        <v/>
      </c>
      <c r="J374" s="16" t="n"/>
      <c r="K374" s="20">
        <f>IF(OR(J374&lt;&gt;"Y",F374=""),"",IF(D374="L",I374,MAX(0,ROUNDDOWN(ROUND((F374-JamPulang)*1440,0)/30,0)/2)))</f>
        <v/>
      </c>
      <c r="L374" s="8" t="n"/>
    </row>
    <row r="375">
      <c r="A375" s="15" t="n"/>
      <c r="B375" s="16" t="n"/>
      <c r="C375" s="17">
        <f>IF(B375="","",IFERROR(INDEX(Karyawan!$C$5:$C$54,MATCH(B375,Karyawan!$B$5:$B$54,0)),"ID tidak ada"))</f>
        <v/>
      </c>
      <c r="D375" s="16" t="n"/>
      <c r="E375" s="11" t="n"/>
      <c r="F375" s="11" t="n"/>
      <c r="G375" s="18">
        <f>IF(OR(D375&lt;&gt;"H",E375=""),"",IF(ROUND((E375-JamMasuk)*1440,0)&gt;ToleransiTelat,ROUND((E375-JamMasuk)*1440,0),0))</f>
        <v/>
      </c>
      <c r="H375" s="18">
        <f>IF(OR(D375&lt;&gt;"H",F375=""),"",MAX(0,ROUND((JamPulang-F375)*1440,0)))</f>
        <v/>
      </c>
      <c r="I375" s="19">
        <f>IF(OR(E375="",F375=""),"",MAX(0,ROUND(MOD(F375-E375,1)*24-IstirahatMenit/60,2)))</f>
        <v/>
      </c>
      <c r="J375" s="16" t="n"/>
      <c r="K375" s="20">
        <f>IF(OR(J375&lt;&gt;"Y",F375=""),"",IF(D375="L",I375,MAX(0,ROUNDDOWN(ROUND((F375-JamPulang)*1440,0)/30,0)/2)))</f>
        <v/>
      </c>
      <c r="L375" s="8" t="n"/>
    </row>
    <row r="376">
      <c r="A376" s="15" t="n"/>
      <c r="B376" s="16" t="n"/>
      <c r="C376" s="17">
        <f>IF(B376="","",IFERROR(INDEX(Karyawan!$C$5:$C$54,MATCH(B376,Karyawan!$B$5:$B$54,0)),"ID tidak ada"))</f>
        <v/>
      </c>
      <c r="D376" s="16" t="n"/>
      <c r="E376" s="11" t="n"/>
      <c r="F376" s="11" t="n"/>
      <c r="G376" s="18">
        <f>IF(OR(D376&lt;&gt;"H",E376=""),"",IF(ROUND((E376-JamMasuk)*1440,0)&gt;ToleransiTelat,ROUND((E376-JamMasuk)*1440,0),0))</f>
        <v/>
      </c>
      <c r="H376" s="18">
        <f>IF(OR(D376&lt;&gt;"H",F376=""),"",MAX(0,ROUND((JamPulang-F376)*1440,0)))</f>
        <v/>
      </c>
      <c r="I376" s="19">
        <f>IF(OR(E376="",F376=""),"",MAX(0,ROUND(MOD(F376-E376,1)*24-IstirahatMenit/60,2)))</f>
        <v/>
      </c>
      <c r="J376" s="16" t="n"/>
      <c r="K376" s="20">
        <f>IF(OR(J376&lt;&gt;"Y",F376=""),"",IF(D376="L",I376,MAX(0,ROUNDDOWN(ROUND((F376-JamPulang)*1440,0)/30,0)/2)))</f>
        <v/>
      </c>
      <c r="L376" s="8" t="n"/>
    </row>
    <row r="377">
      <c r="A377" s="15" t="n"/>
      <c r="B377" s="16" t="n"/>
      <c r="C377" s="17">
        <f>IF(B377="","",IFERROR(INDEX(Karyawan!$C$5:$C$54,MATCH(B377,Karyawan!$B$5:$B$54,0)),"ID tidak ada"))</f>
        <v/>
      </c>
      <c r="D377" s="16" t="n"/>
      <c r="E377" s="11" t="n"/>
      <c r="F377" s="11" t="n"/>
      <c r="G377" s="18">
        <f>IF(OR(D377&lt;&gt;"H",E377=""),"",IF(ROUND((E377-JamMasuk)*1440,0)&gt;ToleransiTelat,ROUND((E377-JamMasuk)*1440,0),0))</f>
        <v/>
      </c>
      <c r="H377" s="18">
        <f>IF(OR(D377&lt;&gt;"H",F377=""),"",MAX(0,ROUND((JamPulang-F377)*1440,0)))</f>
        <v/>
      </c>
      <c r="I377" s="19">
        <f>IF(OR(E377="",F377=""),"",MAX(0,ROUND(MOD(F377-E377,1)*24-IstirahatMenit/60,2)))</f>
        <v/>
      </c>
      <c r="J377" s="16" t="n"/>
      <c r="K377" s="20">
        <f>IF(OR(J377&lt;&gt;"Y",F377=""),"",IF(D377="L",I377,MAX(0,ROUNDDOWN(ROUND((F377-JamPulang)*1440,0)/30,0)/2)))</f>
        <v/>
      </c>
      <c r="L377" s="8" t="n"/>
    </row>
    <row r="378">
      <c r="A378" s="15" t="n"/>
      <c r="B378" s="16" t="n"/>
      <c r="C378" s="17">
        <f>IF(B378="","",IFERROR(INDEX(Karyawan!$C$5:$C$54,MATCH(B378,Karyawan!$B$5:$B$54,0)),"ID tidak ada"))</f>
        <v/>
      </c>
      <c r="D378" s="16" t="n"/>
      <c r="E378" s="11" t="n"/>
      <c r="F378" s="11" t="n"/>
      <c r="G378" s="18">
        <f>IF(OR(D378&lt;&gt;"H",E378=""),"",IF(ROUND((E378-JamMasuk)*1440,0)&gt;ToleransiTelat,ROUND((E378-JamMasuk)*1440,0),0))</f>
        <v/>
      </c>
      <c r="H378" s="18">
        <f>IF(OR(D378&lt;&gt;"H",F378=""),"",MAX(0,ROUND((JamPulang-F378)*1440,0)))</f>
        <v/>
      </c>
      <c r="I378" s="19">
        <f>IF(OR(E378="",F378=""),"",MAX(0,ROUND(MOD(F378-E378,1)*24-IstirahatMenit/60,2)))</f>
        <v/>
      </c>
      <c r="J378" s="16" t="n"/>
      <c r="K378" s="20">
        <f>IF(OR(J378&lt;&gt;"Y",F378=""),"",IF(D378="L",I378,MAX(0,ROUNDDOWN(ROUND((F378-JamPulang)*1440,0)/30,0)/2)))</f>
        <v/>
      </c>
      <c r="L378" s="8" t="n"/>
    </row>
    <row r="379">
      <c r="A379" s="15" t="n"/>
      <c r="B379" s="16" t="n"/>
      <c r="C379" s="17">
        <f>IF(B379="","",IFERROR(INDEX(Karyawan!$C$5:$C$54,MATCH(B379,Karyawan!$B$5:$B$54,0)),"ID tidak ada"))</f>
        <v/>
      </c>
      <c r="D379" s="16" t="n"/>
      <c r="E379" s="11" t="n"/>
      <c r="F379" s="11" t="n"/>
      <c r="G379" s="18">
        <f>IF(OR(D379&lt;&gt;"H",E379=""),"",IF(ROUND((E379-JamMasuk)*1440,0)&gt;ToleransiTelat,ROUND((E379-JamMasuk)*1440,0),0))</f>
        <v/>
      </c>
      <c r="H379" s="18">
        <f>IF(OR(D379&lt;&gt;"H",F379=""),"",MAX(0,ROUND((JamPulang-F379)*1440,0)))</f>
        <v/>
      </c>
      <c r="I379" s="19">
        <f>IF(OR(E379="",F379=""),"",MAX(0,ROUND(MOD(F379-E379,1)*24-IstirahatMenit/60,2)))</f>
        <v/>
      </c>
      <c r="J379" s="16" t="n"/>
      <c r="K379" s="20">
        <f>IF(OR(J379&lt;&gt;"Y",F379=""),"",IF(D379="L",I379,MAX(0,ROUNDDOWN(ROUND((F379-JamPulang)*1440,0)/30,0)/2)))</f>
        <v/>
      </c>
      <c r="L379" s="8" t="n"/>
    </row>
    <row r="380">
      <c r="A380" s="15" t="n"/>
      <c r="B380" s="16" t="n"/>
      <c r="C380" s="17">
        <f>IF(B380="","",IFERROR(INDEX(Karyawan!$C$5:$C$54,MATCH(B380,Karyawan!$B$5:$B$54,0)),"ID tidak ada"))</f>
        <v/>
      </c>
      <c r="D380" s="16" t="n"/>
      <c r="E380" s="11" t="n"/>
      <c r="F380" s="11" t="n"/>
      <c r="G380" s="18">
        <f>IF(OR(D380&lt;&gt;"H",E380=""),"",IF(ROUND((E380-JamMasuk)*1440,0)&gt;ToleransiTelat,ROUND((E380-JamMasuk)*1440,0),0))</f>
        <v/>
      </c>
      <c r="H380" s="18">
        <f>IF(OR(D380&lt;&gt;"H",F380=""),"",MAX(0,ROUND((JamPulang-F380)*1440,0)))</f>
        <v/>
      </c>
      <c r="I380" s="19">
        <f>IF(OR(E380="",F380=""),"",MAX(0,ROUND(MOD(F380-E380,1)*24-IstirahatMenit/60,2)))</f>
        <v/>
      </c>
      <c r="J380" s="16" t="n"/>
      <c r="K380" s="20">
        <f>IF(OR(J380&lt;&gt;"Y",F380=""),"",IF(D380="L",I380,MAX(0,ROUNDDOWN(ROUND((F380-JamPulang)*1440,0)/30,0)/2)))</f>
        <v/>
      </c>
      <c r="L380" s="8" t="n"/>
    </row>
    <row r="381">
      <c r="A381" s="15" t="n"/>
      <c r="B381" s="16" t="n"/>
      <c r="C381" s="17">
        <f>IF(B381="","",IFERROR(INDEX(Karyawan!$C$5:$C$54,MATCH(B381,Karyawan!$B$5:$B$54,0)),"ID tidak ada"))</f>
        <v/>
      </c>
      <c r="D381" s="16" t="n"/>
      <c r="E381" s="11" t="n"/>
      <c r="F381" s="11" t="n"/>
      <c r="G381" s="18">
        <f>IF(OR(D381&lt;&gt;"H",E381=""),"",IF(ROUND((E381-JamMasuk)*1440,0)&gt;ToleransiTelat,ROUND((E381-JamMasuk)*1440,0),0))</f>
        <v/>
      </c>
      <c r="H381" s="18">
        <f>IF(OR(D381&lt;&gt;"H",F381=""),"",MAX(0,ROUND((JamPulang-F381)*1440,0)))</f>
        <v/>
      </c>
      <c r="I381" s="19">
        <f>IF(OR(E381="",F381=""),"",MAX(0,ROUND(MOD(F381-E381,1)*24-IstirahatMenit/60,2)))</f>
        <v/>
      </c>
      <c r="J381" s="16" t="n"/>
      <c r="K381" s="20">
        <f>IF(OR(J381&lt;&gt;"Y",F381=""),"",IF(D381="L",I381,MAX(0,ROUNDDOWN(ROUND((F381-JamPulang)*1440,0)/30,0)/2)))</f>
        <v/>
      </c>
      <c r="L381" s="8" t="n"/>
    </row>
    <row r="382">
      <c r="A382" s="15" t="n"/>
      <c r="B382" s="16" t="n"/>
      <c r="C382" s="17">
        <f>IF(B382="","",IFERROR(INDEX(Karyawan!$C$5:$C$54,MATCH(B382,Karyawan!$B$5:$B$54,0)),"ID tidak ada"))</f>
        <v/>
      </c>
      <c r="D382" s="16" t="n"/>
      <c r="E382" s="11" t="n"/>
      <c r="F382" s="11" t="n"/>
      <c r="G382" s="18">
        <f>IF(OR(D382&lt;&gt;"H",E382=""),"",IF(ROUND((E382-JamMasuk)*1440,0)&gt;ToleransiTelat,ROUND((E382-JamMasuk)*1440,0),0))</f>
        <v/>
      </c>
      <c r="H382" s="18">
        <f>IF(OR(D382&lt;&gt;"H",F382=""),"",MAX(0,ROUND((JamPulang-F382)*1440,0)))</f>
        <v/>
      </c>
      <c r="I382" s="19">
        <f>IF(OR(E382="",F382=""),"",MAX(0,ROUND(MOD(F382-E382,1)*24-IstirahatMenit/60,2)))</f>
        <v/>
      </c>
      <c r="J382" s="16" t="n"/>
      <c r="K382" s="20">
        <f>IF(OR(J382&lt;&gt;"Y",F382=""),"",IF(D382="L",I382,MAX(0,ROUNDDOWN(ROUND((F382-JamPulang)*1440,0)/30,0)/2)))</f>
        <v/>
      </c>
      <c r="L382" s="8" t="n"/>
    </row>
    <row r="383">
      <c r="A383" s="15" t="n"/>
      <c r="B383" s="16" t="n"/>
      <c r="C383" s="17">
        <f>IF(B383="","",IFERROR(INDEX(Karyawan!$C$5:$C$54,MATCH(B383,Karyawan!$B$5:$B$54,0)),"ID tidak ada"))</f>
        <v/>
      </c>
      <c r="D383" s="16" t="n"/>
      <c r="E383" s="11" t="n"/>
      <c r="F383" s="11" t="n"/>
      <c r="G383" s="18">
        <f>IF(OR(D383&lt;&gt;"H",E383=""),"",IF(ROUND((E383-JamMasuk)*1440,0)&gt;ToleransiTelat,ROUND((E383-JamMasuk)*1440,0),0))</f>
        <v/>
      </c>
      <c r="H383" s="18">
        <f>IF(OR(D383&lt;&gt;"H",F383=""),"",MAX(0,ROUND((JamPulang-F383)*1440,0)))</f>
        <v/>
      </c>
      <c r="I383" s="19">
        <f>IF(OR(E383="",F383=""),"",MAX(0,ROUND(MOD(F383-E383,1)*24-IstirahatMenit/60,2)))</f>
        <v/>
      </c>
      <c r="J383" s="16" t="n"/>
      <c r="K383" s="20">
        <f>IF(OR(J383&lt;&gt;"Y",F383=""),"",IF(D383="L",I383,MAX(0,ROUNDDOWN(ROUND((F383-JamPulang)*1440,0)/30,0)/2)))</f>
        <v/>
      </c>
      <c r="L383" s="8" t="n"/>
    </row>
    <row r="384">
      <c r="A384" s="15" t="n"/>
      <c r="B384" s="16" t="n"/>
      <c r="C384" s="17">
        <f>IF(B384="","",IFERROR(INDEX(Karyawan!$C$5:$C$54,MATCH(B384,Karyawan!$B$5:$B$54,0)),"ID tidak ada"))</f>
        <v/>
      </c>
      <c r="D384" s="16" t="n"/>
      <c r="E384" s="11" t="n"/>
      <c r="F384" s="11" t="n"/>
      <c r="G384" s="18">
        <f>IF(OR(D384&lt;&gt;"H",E384=""),"",IF(ROUND((E384-JamMasuk)*1440,0)&gt;ToleransiTelat,ROUND((E384-JamMasuk)*1440,0),0))</f>
        <v/>
      </c>
      <c r="H384" s="18">
        <f>IF(OR(D384&lt;&gt;"H",F384=""),"",MAX(0,ROUND((JamPulang-F384)*1440,0)))</f>
        <v/>
      </c>
      <c r="I384" s="19">
        <f>IF(OR(E384="",F384=""),"",MAX(0,ROUND(MOD(F384-E384,1)*24-IstirahatMenit/60,2)))</f>
        <v/>
      </c>
      <c r="J384" s="16" t="n"/>
      <c r="K384" s="20">
        <f>IF(OR(J384&lt;&gt;"Y",F384=""),"",IF(D384="L",I384,MAX(0,ROUNDDOWN(ROUND((F384-JamPulang)*1440,0)/30,0)/2)))</f>
        <v/>
      </c>
      <c r="L384" s="8" t="n"/>
    </row>
    <row r="385">
      <c r="A385" s="15" t="n"/>
      <c r="B385" s="16" t="n"/>
      <c r="C385" s="17">
        <f>IF(B385="","",IFERROR(INDEX(Karyawan!$C$5:$C$54,MATCH(B385,Karyawan!$B$5:$B$54,0)),"ID tidak ada"))</f>
        <v/>
      </c>
      <c r="D385" s="16" t="n"/>
      <c r="E385" s="11" t="n"/>
      <c r="F385" s="11" t="n"/>
      <c r="G385" s="18">
        <f>IF(OR(D385&lt;&gt;"H",E385=""),"",IF(ROUND((E385-JamMasuk)*1440,0)&gt;ToleransiTelat,ROUND((E385-JamMasuk)*1440,0),0))</f>
        <v/>
      </c>
      <c r="H385" s="18">
        <f>IF(OR(D385&lt;&gt;"H",F385=""),"",MAX(0,ROUND((JamPulang-F385)*1440,0)))</f>
        <v/>
      </c>
      <c r="I385" s="19">
        <f>IF(OR(E385="",F385=""),"",MAX(0,ROUND(MOD(F385-E385,1)*24-IstirahatMenit/60,2)))</f>
        <v/>
      </c>
      <c r="J385" s="16" t="n"/>
      <c r="K385" s="20">
        <f>IF(OR(J385&lt;&gt;"Y",F385=""),"",IF(D385="L",I385,MAX(0,ROUNDDOWN(ROUND((F385-JamPulang)*1440,0)/30,0)/2)))</f>
        <v/>
      </c>
      <c r="L385" s="8" t="n"/>
    </row>
    <row r="386">
      <c r="A386" s="15" t="n"/>
      <c r="B386" s="16" t="n"/>
      <c r="C386" s="17">
        <f>IF(B386="","",IFERROR(INDEX(Karyawan!$C$5:$C$54,MATCH(B386,Karyawan!$B$5:$B$54,0)),"ID tidak ada"))</f>
        <v/>
      </c>
      <c r="D386" s="16" t="n"/>
      <c r="E386" s="11" t="n"/>
      <c r="F386" s="11" t="n"/>
      <c r="G386" s="18">
        <f>IF(OR(D386&lt;&gt;"H",E386=""),"",IF(ROUND((E386-JamMasuk)*1440,0)&gt;ToleransiTelat,ROUND((E386-JamMasuk)*1440,0),0))</f>
        <v/>
      </c>
      <c r="H386" s="18">
        <f>IF(OR(D386&lt;&gt;"H",F386=""),"",MAX(0,ROUND((JamPulang-F386)*1440,0)))</f>
        <v/>
      </c>
      <c r="I386" s="19">
        <f>IF(OR(E386="",F386=""),"",MAX(0,ROUND(MOD(F386-E386,1)*24-IstirahatMenit/60,2)))</f>
        <v/>
      </c>
      <c r="J386" s="16" t="n"/>
      <c r="K386" s="20">
        <f>IF(OR(J386&lt;&gt;"Y",F386=""),"",IF(D386="L",I386,MAX(0,ROUNDDOWN(ROUND((F386-JamPulang)*1440,0)/30,0)/2)))</f>
        <v/>
      </c>
      <c r="L386" s="8" t="n"/>
    </row>
    <row r="387">
      <c r="A387" s="15" t="n"/>
      <c r="B387" s="16" t="n"/>
      <c r="C387" s="17">
        <f>IF(B387="","",IFERROR(INDEX(Karyawan!$C$5:$C$54,MATCH(B387,Karyawan!$B$5:$B$54,0)),"ID tidak ada"))</f>
        <v/>
      </c>
      <c r="D387" s="16" t="n"/>
      <c r="E387" s="11" t="n"/>
      <c r="F387" s="11" t="n"/>
      <c r="G387" s="18">
        <f>IF(OR(D387&lt;&gt;"H",E387=""),"",IF(ROUND((E387-JamMasuk)*1440,0)&gt;ToleransiTelat,ROUND((E387-JamMasuk)*1440,0),0))</f>
        <v/>
      </c>
      <c r="H387" s="18">
        <f>IF(OR(D387&lt;&gt;"H",F387=""),"",MAX(0,ROUND((JamPulang-F387)*1440,0)))</f>
        <v/>
      </c>
      <c r="I387" s="19">
        <f>IF(OR(E387="",F387=""),"",MAX(0,ROUND(MOD(F387-E387,1)*24-IstirahatMenit/60,2)))</f>
        <v/>
      </c>
      <c r="J387" s="16" t="n"/>
      <c r="K387" s="20">
        <f>IF(OR(J387&lt;&gt;"Y",F387=""),"",IF(D387="L",I387,MAX(0,ROUNDDOWN(ROUND((F387-JamPulang)*1440,0)/30,0)/2)))</f>
        <v/>
      </c>
      <c r="L387" s="8" t="n"/>
    </row>
    <row r="388">
      <c r="A388" s="15" t="n"/>
      <c r="B388" s="16" t="n"/>
      <c r="C388" s="17">
        <f>IF(B388="","",IFERROR(INDEX(Karyawan!$C$5:$C$54,MATCH(B388,Karyawan!$B$5:$B$54,0)),"ID tidak ada"))</f>
        <v/>
      </c>
      <c r="D388" s="16" t="n"/>
      <c r="E388" s="11" t="n"/>
      <c r="F388" s="11" t="n"/>
      <c r="G388" s="18">
        <f>IF(OR(D388&lt;&gt;"H",E388=""),"",IF(ROUND((E388-JamMasuk)*1440,0)&gt;ToleransiTelat,ROUND((E388-JamMasuk)*1440,0),0))</f>
        <v/>
      </c>
      <c r="H388" s="18">
        <f>IF(OR(D388&lt;&gt;"H",F388=""),"",MAX(0,ROUND((JamPulang-F388)*1440,0)))</f>
        <v/>
      </c>
      <c r="I388" s="19">
        <f>IF(OR(E388="",F388=""),"",MAX(0,ROUND(MOD(F388-E388,1)*24-IstirahatMenit/60,2)))</f>
        <v/>
      </c>
      <c r="J388" s="16" t="n"/>
      <c r="K388" s="20">
        <f>IF(OR(J388&lt;&gt;"Y",F388=""),"",IF(D388="L",I388,MAX(0,ROUNDDOWN(ROUND((F388-JamPulang)*1440,0)/30,0)/2)))</f>
        <v/>
      </c>
      <c r="L388" s="8" t="n"/>
    </row>
    <row r="389">
      <c r="A389" s="15" t="n"/>
      <c r="B389" s="16" t="n"/>
      <c r="C389" s="17">
        <f>IF(B389="","",IFERROR(INDEX(Karyawan!$C$5:$C$54,MATCH(B389,Karyawan!$B$5:$B$54,0)),"ID tidak ada"))</f>
        <v/>
      </c>
      <c r="D389" s="16" t="n"/>
      <c r="E389" s="11" t="n"/>
      <c r="F389" s="11" t="n"/>
      <c r="G389" s="18">
        <f>IF(OR(D389&lt;&gt;"H",E389=""),"",IF(ROUND((E389-JamMasuk)*1440,0)&gt;ToleransiTelat,ROUND((E389-JamMasuk)*1440,0),0))</f>
        <v/>
      </c>
      <c r="H389" s="18">
        <f>IF(OR(D389&lt;&gt;"H",F389=""),"",MAX(0,ROUND((JamPulang-F389)*1440,0)))</f>
        <v/>
      </c>
      <c r="I389" s="19">
        <f>IF(OR(E389="",F389=""),"",MAX(0,ROUND(MOD(F389-E389,1)*24-IstirahatMenit/60,2)))</f>
        <v/>
      </c>
      <c r="J389" s="16" t="n"/>
      <c r="K389" s="20">
        <f>IF(OR(J389&lt;&gt;"Y",F389=""),"",IF(D389="L",I389,MAX(0,ROUNDDOWN(ROUND((F389-JamPulang)*1440,0)/30,0)/2)))</f>
        <v/>
      </c>
      <c r="L389" s="8" t="n"/>
    </row>
    <row r="390">
      <c r="A390" s="15" t="n"/>
      <c r="B390" s="16" t="n"/>
      <c r="C390" s="17">
        <f>IF(B390="","",IFERROR(INDEX(Karyawan!$C$5:$C$54,MATCH(B390,Karyawan!$B$5:$B$54,0)),"ID tidak ada"))</f>
        <v/>
      </c>
      <c r="D390" s="16" t="n"/>
      <c r="E390" s="11" t="n"/>
      <c r="F390" s="11" t="n"/>
      <c r="G390" s="18">
        <f>IF(OR(D390&lt;&gt;"H",E390=""),"",IF(ROUND((E390-JamMasuk)*1440,0)&gt;ToleransiTelat,ROUND((E390-JamMasuk)*1440,0),0))</f>
        <v/>
      </c>
      <c r="H390" s="18">
        <f>IF(OR(D390&lt;&gt;"H",F390=""),"",MAX(0,ROUND((JamPulang-F390)*1440,0)))</f>
        <v/>
      </c>
      <c r="I390" s="19">
        <f>IF(OR(E390="",F390=""),"",MAX(0,ROUND(MOD(F390-E390,1)*24-IstirahatMenit/60,2)))</f>
        <v/>
      </c>
      <c r="J390" s="16" t="n"/>
      <c r="K390" s="20">
        <f>IF(OR(J390&lt;&gt;"Y",F390=""),"",IF(D390="L",I390,MAX(0,ROUNDDOWN(ROUND((F390-JamPulang)*1440,0)/30,0)/2)))</f>
        <v/>
      </c>
      <c r="L390" s="8" t="n"/>
    </row>
    <row r="391">
      <c r="A391" s="15" t="n"/>
      <c r="B391" s="16" t="n"/>
      <c r="C391" s="17">
        <f>IF(B391="","",IFERROR(INDEX(Karyawan!$C$5:$C$54,MATCH(B391,Karyawan!$B$5:$B$54,0)),"ID tidak ada"))</f>
        <v/>
      </c>
      <c r="D391" s="16" t="n"/>
      <c r="E391" s="11" t="n"/>
      <c r="F391" s="11" t="n"/>
      <c r="G391" s="18">
        <f>IF(OR(D391&lt;&gt;"H",E391=""),"",IF(ROUND((E391-JamMasuk)*1440,0)&gt;ToleransiTelat,ROUND((E391-JamMasuk)*1440,0),0))</f>
        <v/>
      </c>
      <c r="H391" s="18">
        <f>IF(OR(D391&lt;&gt;"H",F391=""),"",MAX(0,ROUND((JamPulang-F391)*1440,0)))</f>
        <v/>
      </c>
      <c r="I391" s="19">
        <f>IF(OR(E391="",F391=""),"",MAX(0,ROUND(MOD(F391-E391,1)*24-IstirahatMenit/60,2)))</f>
        <v/>
      </c>
      <c r="J391" s="16" t="n"/>
      <c r="K391" s="20">
        <f>IF(OR(J391&lt;&gt;"Y",F391=""),"",IF(D391="L",I391,MAX(0,ROUNDDOWN(ROUND((F391-JamPulang)*1440,0)/30,0)/2)))</f>
        <v/>
      </c>
      <c r="L391" s="8" t="n"/>
    </row>
    <row r="392">
      <c r="A392" s="15" t="n"/>
      <c r="B392" s="16" t="n"/>
      <c r="C392" s="17">
        <f>IF(B392="","",IFERROR(INDEX(Karyawan!$C$5:$C$54,MATCH(B392,Karyawan!$B$5:$B$54,0)),"ID tidak ada"))</f>
        <v/>
      </c>
      <c r="D392" s="16" t="n"/>
      <c r="E392" s="11" t="n"/>
      <c r="F392" s="11" t="n"/>
      <c r="G392" s="18">
        <f>IF(OR(D392&lt;&gt;"H",E392=""),"",IF(ROUND((E392-JamMasuk)*1440,0)&gt;ToleransiTelat,ROUND((E392-JamMasuk)*1440,0),0))</f>
        <v/>
      </c>
      <c r="H392" s="18">
        <f>IF(OR(D392&lt;&gt;"H",F392=""),"",MAX(0,ROUND((JamPulang-F392)*1440,0)))</f>
        <v/>
      </c>
      <c r="I392" s="19">
        <f>IF(OR(E392="",F392=""),"",MAX(0,ROUND(MOD(F392-E392,1)*24-IstirahatMenit/60,2)))</f>
        <v/>
      </c>
      <c r="J392" s="16" t="n"/>
      <c r="K392" s="20">
        <f>IF(OR(J392&lt;&gt;"Y",F392=""),"",IF(D392="L",I392,MAX(0,ROUNDDOWN(ROUND((F392-JamPulang)*1440,0)/30,0)/2)))</f>
        <v/>
      </c>
      <c r="L392" s="8" t="n"/>
    </row>
    <row r="393">
      <c r="A393" s="15" t="n"/>
      <c r="B393" s="16" t="n"/>
      <c r="C393" s="17">
        <f>IF(B393="","",IFERROR(INDEX(Karyawan!$C$5:$C$54,MATCH(B393,Karyawan!$B$5:$B$54,0)),"ID tidak ada"))</f>
        <v/>
      </c>
      <c r="D393" s="16" t="n"/>
      <c r="E393" s="11" t="n"/>
      <c r="F393" s="11" t="n"/>
      <c r="G393" s="18">
        <f>IF(OR(D393&lt;&gt;"H",E393=""),"",IF(ROUND((E393-JamMasuk)*1440,0)&gt;ToleransiTelat,ROUND((E393-JamMasuk)*1440,0),0))</f>
        <v/>
      </c>
      <c r="H393" s="18">
        <f>IF(OR(D393&lt;&gt;"H",F393=""),"",MAX(0,ROUND((JamPulang-F393)*1440,0)))</f>
        <v/>
      </c>
      <c r="I393" s="19">
        <f>IF(OR(E393="",F393=""),"",MAX(0,ROUND(MOD(F393-E393,1)*24-IstirahatMenit/60,2)))</f>
        <v/>
      </c>
      <c r="J393" s="16" t="n"/>
      <c r="K393" s="20">
        <f>IF(OR(J393&lt;&gt;"Y",F393=""),"",IF(D393="L",I393,MAX(0,ROUNDDOWN(ROUND((F393-JamPulang)*1440,0)/30,0)/2)))</f>
        <v/>
      </c>
      <c r="L393" s="8" t="n"/>
    </row>
    <row r="394">
      <c r="A394" s="15" t="n"/>
      <c r="B394" s="16" t="n"/>
      <c r="C394" s="17">
        <f>IF(B394="","",IFERROR(INDEX(Karyawan!$C$5:$C$54,MATCH(B394,Karyawan!$B$5:$B$54,0)),"ID tidak ada"))</f>
        <v/>
      </c>
      <c r="D394" s="16" t="n"/>
      <c r="E394" s="11" t="n"/>
      <c r="F394" s="11" t="n"/>
      <c r="G394" s="18">
        <f>IF(OR(D394&lt;&gt;"H",E394=""),"",IF(ROUND((E394-JamMasuk)*1440,0)&gt;ToleransiTelat,ROUND((E394-JamMasuk)*1440,0),0))</f>
        <v/>
      </c>
      <c r="H394" s="18">
        <f>IF(OR(D394&lt;&gt;"H",F394=""),"",MAX(0,ROUND((JamPulang-F394)*1440,0)))</f>
        <v/>
      </c>
      <c r="I394" s="19">
        <f>IF(OR(E394="",F394=""),"",MAX(0,ROUND(MOD(F394-E394,1)*24-IstirahatMenit/60,2)))</f>
        <v/>
      </c>
      <c r="J394" s="16" t="n"/>
      <c r="K394" s="20">
        <f>IF(OR(J394&lt;&gt;"Y",F394=""),"",IF(D394="L",I394,MAX(0,ROUNDDOWN(ROUND((F394-JamPulang)*1440,0)/30,0)/2)))</f>
        <v/>
      </c>
      <c r="L394" s="8" t="n"/>
    </row>
    <row r="395">
      <c r="A395" s="15" t="n"/>
      <c r="B395" s="16" t="n"/>
      <c r="C395" s="17">
        <f>IF(B395="","",IFERROR(INDEX(Karyawan!$C$5:$C$54,MATCH(B395,Karyawan!$B$5:$B$54,0)),"ID tidak ada"))</f>
        <v/>
      </c>
      <c r="D395" s="16" t="n"/>
      <c r="E395" s="11" t="n"/>
      <c r="F395" s="11" t="n"/>
      <c r="G395" s="18">
        <f>IF(OR(D395&lt;&gt;"H",E395=""),"",IF(ROUND((E395-JamMasuk)*1440,0)&gt;ToleransiTelat,ROUND((E395-JamMasuk)*1440,0),0))</f>
        <v/>
      </c>
      <c r="H395" s="18">
        <f>IF(OR(D395&lt;&gt;"H",F395=""),"",MAX(0,ROUND((JamPulang-F395)*1440,0)))</f>
        <v/>
      </c>
      <c r="I395" s="19">
        <f>IF(OR(E395="",F395=""),"",MAX(0,ROUND(MOD(F395-E395,1)*24-IstirahatMenit/60,2)))</f>
        <v/>
      </c>
      <c r="J395" s="16" t="n"/>
      <c r="K395" s="20">
        <f>IF(OR(J395&lt;&gt;"Y",F395=""),"",IF(D395="L",I395,MAX(0,ROUNDDOWN(ROUND((F395-JamPulang)*1440,0)/30,0)/2)))</f>
        <v/>
      </c>
      <c r="L395" s="8" t="n"/>
    </row>
    <row r="396">
      <c r="A396" s="15" t="n"/>
      <c r="B396" s="16" t="n"/>
      <c r="C396" s="17">
        <f>IF(B396="","",IFERROR(INDEX(Karyawan!$C$5:$C$54,MATCH(B396,Karyawan!$B$5:$B$54,0)),"ID tidak ada"))</f>
        <v/>
      </c>
      <c r="D396" s="16" t="n"/>
      <c r="E396" s="11" t="n"/>
      <c r="F396" s="11" t="n"/>
      <c r="G396" s="18">
        <f>IF(OR(D396&lt;&gt;"H",E396=""),"",IF(ROUND((E396-JamMasuk)*1440,0)&gt;ToleransiTelat,ROUND((E396-JamMasuk)*1440,0),0))</f>
        <v/>
      </c>
      <c r="H396" s="18">
        <f>IF(OR(D396&lt;&gt;"H",F396=""),"",MAX(0,ROUND((JamPulang-F396)*1440,0)))</f>
        <v/>
      </c>
      <c r="I396" s="19">
        <f>IF(OR(E396="",F396=""),"",MAX(0,ROUND(MOD(F396-E396,1)*24-IstirahatMenit/60,2)))</f>
        <v/>
      </c>
      <c r="J396" s="16" t="n"/>
      <c r="K396" s="20">
        <f>IF(OR(J396&lt;&gt;"Y",F396=""),"",IF(D396="L",I396,MAX(0,ROUNDDOWN(ROUND((F396-JamPulang)*1440,0)/30,0)/2)))</f>
        <v/>
      </c>
      <c r="L396" s="8" t="n"/>
    </row>
    <row r="397">
      <c r="A397" s="15" t="n"/>
      <c r="B397" s="16" t="n"/>
      <c r="C397" s="17">
        <f>IF(B397="","",IFERROR(INDEX(Karyawan!$C$5:$C$54,MATCH(B397,Karyawan!$B$5:$B$54,0)),"ID tidak ada"))</f>
        <v/>
      </c>
      <c r="D397" s="16" t="n"/>
      <c r="E397" s="11" t="n"/>
      <c r="F397" s="11" t="n"/>
      <c r="G397" s="18">
        <f>IF(OR(D397&lt;&gt;"H",E397=""),"",IF(ROUND((E397-JamMasuk)*1440,0)&gt;ToleransiTelat,ROUND((E397-JamMasuk)*1440,0),0))</f>
        <v/>
      </c>
      <c r="H397" s="18">
        <f>IF(OR(D397&lt;&gt;"H",F397=""),"",MAX(0,ROUND((JamPulang-F397)*1440,0)))</f>
        <v/>
      </c>
      <c r="I397" s="19">
        <f>IF(OR(E397="",F397=""),"",MAX(0,ROUND(MOD(F397-E397,1)*24-IstirahatMenit/60,2)))</f>
        <v/>
      </c>
      <c r="J397" s="16" t="n"/>
      <c r="K397" s="20">
        <f>IF(OR(J397&lt;&gt;"Y",F397=""),"",IF(D397="L",I397,MAX(0,ROUNDDOWN(ROUND((F397-JamPulang)*1440,0)/30,0)/2)))</f>
        <v/>
      </c>
      <c r="L397" s="8" t="n"/>
    </row>
    <row r="398">
      <c r="A398" s="15" t="n"/>
      <c r="B398" s="16" t="n"/>
      <c r="C398" s="17">
        <f>IF(B398="","",IFERROR(INDEX(Karyawan!$C$5:$C$54,MATCH(B398,Karyawan!$B$5:$B$54,0)),"ID tidak ada"))</f>
        <v/>
      </c>
      <c r="D398" s="16" t="n"/>
      <c r="E398" s="11" t="n"/>
      <c r="F398" s="11" t="n"/>
      <c r="G398" s="18">
        <f>IF(OR(D398&lt;&gt;"H",E398=""),"",IF(ROUND((E398-JamMasuk)*1440,0)&gt;ToleransiTelat,ROUND((E398-JamMasuk)*1440,0),0))</f>
        <v/>
      </c>
      <c r="H398" s="18">
        <f>IF(OR(D398&lt;&gt;"H",F398=""),"",MAX(0,ROUND((JamPulang-F398)*1440,0)))</f>
        <v/>
      </c>
      <c r="I398" s="19">
        <f>IF(OR(E398="",F398=""),"",MAX(0,ROUND(MOD(F398-E398,1)*24-IstirahatMenit/60,2)))</f>
        <v/>
      </c>
      <c r="J398" s="16" t="n"/>
      <c r="K398" s="20">
        <f>IF(OR(J398&lt;&gt;"Y",F398=""),"",IF(D398="L",I398,MAX(0,ROUNDDOWN(ROUND((F398-JamPulang)*1440,0)/30,0)/2)))</f>
        <v/>
      </c>
      <c r="L398" s="8" t="n"/>
    </row>
    <row r="399">
      <c r="A399" s="15" t="n"/>
      <c r="B399" s="16" t="n"/>
      <c r="C399" s="17">
        <f>IF(B399="","",IFERROR(INDEX(Karyawan!$C$5:$C$54,MATCH(B399,Karyawan!$B$5:$B$54,0)),"ID tidak ada"))</f>
        <v/>
      </c>
      <c r="D399" s="16" t="n"/>
      <c r="E399" s="11" t="n"/>
      <c r="F399" s="11" t="n"/>
      <c r="G399" s="18">
        <f>IF(OR(D399&lt;&gt;"H",E399=""),"",IF(ROUND((E399-JamMasuk)*1440,0)&gt;ToleransiTelat,ROUND((E399-JamMasuk)*1440,0),0))</f>
        <v/>
      </c>
      <c r="H399" s="18">
        <f>IF(OR(D399&lt;&gt;"H",F399=""),"",MAX(0,ROUND((JamPulang-F399)*1440,0)))</f>
        <v/>
      </c>
      <c r="I399" s="19">
        <f>IF(OR(E399="",F399=""),"",MAX(0,ROUND(MOD(F399-E399,1)*24-IstirahatMenit/60,2)))</f>
        <v/>
      </c>
      <c r="J399" s="16" t="n"/>
      <c r="K399" s="20">
        <f>IF(OR(J399&lt;&gt;"Y",F399=""),"",IF(D399="L",I399,MAX(0,ROUNDDOWN(ROUND((F399-JamPulang)*1440,0)/30,0)/2)))</f>
        <v/>
      </c>
      <c r="L399" s="8" t="n"/>
    </row>
    <row r="400">
      <c r="A400" s="15" t="n"/>
      <c r="B400" s="16" t="n"/>
      <c r="C400" s="17">
        <f>IF(B400="","",IFERROR(INDEX(Karyawan!$C$5:$C$54,MATCH(B400,Karyawan!$B$5:$B$54,0)),"ID tidak ada"))</f>
        <v/>
      </c>
      <c r="D400" s="16" t="n"/>
      <c r="E400" s="11" t="n"/>
      <c r="F400" s="11" t="n"/>
      <c r="G400" s="18">
        <f>IF(OR(D400&lt;&gt;"H",E400=""),"",IF(ROUND((E400-JamMasuk)*1440,0)&gt;ToleransiTelat,ROUND((E400-JamMasuk)*1440,0),0))</f>
        <v/>
      </c>
      <c r="H400" s="18">
        <f>IF(OR(D400&lt;&gt;"H",F400=""),"",MAX(0,ROUND((JamPulang-F400)*1440,0)))</f>
        <v/>
      </c>
      <c r="I400" s="19">
        <f>IF(OR(E400="",F400=""),"",MAX(0,ROUND(MOD(F400-E400,1)*24-IstirahatMenit/60,2)))</f>
        <v/>
      </c>
      <c r="J400" s="16" t="n"/>
      <c r="K400" s="20">
        <f>IF(OR(J400&lt;&gt;"Y",F400=""),"",IF(D400="L",I400,MAX(0,ROUNDDOWN(ROUND((F400-JamPulang)*1440,0)/30,0)/2)))</f>
        <v/>
      </c>
      <c r="L400" s="8" t="n"/>
    </row>
    <row r="401">
      <c r="A401" s="15" t="n"/>
      <c r="B401" s="16" t="n"/>
      <c r="C401" s="17">
        <f>IF(B401="","",IFERROR(INDEX(Karyawan!$C$5:$C$54,MATCH(B401,Karyawan!$B$5:$B$54,0)),"ID tidak ada"))</f>
        <v/>
      </c>
      <c r="D401" s="16" t="n"/>
      <c r="E401" s="11" t="n"/>
      <c r="F401" s="11" t="n"/>
      <c r="G401" s="18">
        <f>IF(OR(D401&lt;&gt;"H",E401=""),"",IF(ROUND((E401-JamMasuk)*1440,0)&gt;ToleransiTelat,ROUND((E401-JamMasuk)*1440,0),0))</f>
        <v/>
      </c>
      <c r="H401" s="18">
        <f>IF(OR(D401&lt;&gt;"H",F401=""),"",MAX(0,ROUND((JamPulang-F401)*1440,0)))</f>
        <v/>
      </c>
      <c r="I401" s="19">
        <f>IF(OR(E401="",F401=""),"",MAX(0,ROUND(MOD(F401-E401,1)*24-IstirahatMenit/60,2)))</f>
        <v/>
      </c>
      <c r="J401" s="16" t="n"/>
      <c r="K401" s="20">
        <f>IF(OR(J401&lt;&gt;"Y",F401=""),"",IF(D401="L",I401,MAX(0,ROUNDDOWN(ROUND((F401-JamPulang)*1440,0)/30,0)/2)))</f>
        <v/>
      </c>
      <c r="L401" s="8" t="n"/>
    </row>
    <row r="402">
      <c r="A402" s="15" t="n"/>
      <c r="B402" s="16" t="n"/>
      <c r="C402" s="17">
        <f>IF(B402="","",IFERROR(INDEX(Karyawan!$C$5:$C$54,MATCH(B402,Karyawan!$B$5:$B$54,0)),"ID tidak ada"))</f>
        <v/>
      </c>
      <c r="D402" s="16" t="n"/>
      <c r="E402" s="11" t="n"/>
      <c r="F402" s="11" t="n"/>
      <c r="G402" s="18">
        <f>IF(OR(D402&lt;&gt;"H",E402=""),"",IF(ROUND((E402-JamMasuk)*1440,0)&gt;ToleransiTelat,ROUND((E402-JamMasuk)*1440,0),0))</f>
        <v/>
      </c>
      <c r="H402" s="18">
        <f>IF(OR(D402&lt;&gt;"H",F402=""),"",MAX(0,ROUND((JamPulang-F402)*1440,0)))</f>
        <v/>
      </c>
      <c r="I402" s="19">
        <f>IF(OR(E402="",F402=""),"",MAX(0,ROUND(MOD(F402-E402,1)*24-IstirahatMenit/60,2)))</f>
        <v/>
      </c>
      <c r="J402" s="16" t="n"/>
      <c r="K402" s="20">
        <f>IF(OR(J402&lt;&gt;"Y",F402=""),"",IF(D402="L",I402,MAX(0,ROUNDDOWN(ROUND((F402-JamPulang)*1440,0)/30,0)/2)))</f>
        <v/>
      </c>
      <c r="L402" s="8" t="n"/>
    </row>
    <row r="403">
      <c r="A403" s="15" t="n"/>
      <c r="B403" s="16" t="n"/>
      <c r="C403" s="17">
        <f>IF(B403="","",IFERROR(INDEX(Karyawan!$C$5:$C$54,MATCH(B403,Karyawan!$B$5:$B$54,0)),"ID tidak ada"))</f>
        <v/>
      </c>
      <c r="D403" s="16" t="n"/>
      <c r="E403" s="11" t="n"/>
      <c r="F403" s="11" t="n"/>
      <c r="G403" s="18">
        <f>IF(OR(D403&lt;&gt;"H",E403=""),"",IF(ROUND((E403-JamMasuk)*1440,0)&gt;ToleransiTelat,ROUND((E403-JamMasuk)*1440,0),0))</f>
        <v/>
      </c>
      <c r="H403" s="18">
        <f>IF(OR(D403&lt;&gt;"H",F403=""),"",MAX(0,ROUND((JamPulang-F403)*1440,0)))</f>
        <v/>
      </c>
      <c r="I403" s="19">
        <f>IF(OR(E403="",F403=""),"",MAX(0,ROUND(MOD(F403-E403,1)*24-IstirahatMenit/60,2)))</f>
        <v/>
      </c>
      <c r="J403" s="16" t="n"/>
      <c r="K403" s="20">
        <f>IF(OR(J403&lt;&gt;"Y",F403=""),"",IF(D403="L",I403,MAX(0,ROUNDDOWN(ROUND((F403-JamPulang)*1440,0)/30,0)/2)))</f>
        <v/>
      </c>
      <c r="L403" s="8" t="n"/>
    </row>
    <row r="404">
      <c r="A404" s="15" t="n"/>
      <c r="B404" s="16" t="n"/>
      <c r="C404" s="17">
        <f>IF(B404="","",IFERROR(INDEX(Karyawan!$C$5:$C$54,MATCH(B404,Karyawan!$B$5:$B$54,0)),"ID tidak ada"))</f>
        <v/>
      </c>
      <c r="D404" s="16" t="n"/>
      <c r="E404" s="11" t="n"/>
      <c r="F404" s="11" t="n"/>
      <c r="G404" s="18">
        <f>IF(OR(D404&lt;&gt;"H",E404=""),"",IF(ROUND((E404-JamMasuk)*1440,0)&gt;ToleransiTelat,ROUND((E404-JamMasuk)*1440,0),0))</f>
        <v/>
      </c>
      <c r="H404" s="18">
        <f>IF(OR(D404&lt;&gt;"H",F404=""),"",MAX(0,ROUND((JamPulang-F404)*1440,0)))</f>
        <v/>
      </c>
      <c r="I404" s="19">
        <f>IF(OR(E404="",F404=""),"",MAX(0,ROUND(MOD(F404-E404,1)*24-IstirahatMenit/60,2)))</f>
        <v/>
      </c>
      <c r="J404" s="16" t="n"/>
      <c r="K404" s="20">
        <f>IF(OR(J404&lt;&gt;"Y",F404=""),"",IF(D404="L",I404,MAX(0,ROUNDDOWN(ROUND((F404-JamPulang)*1440,0)/30,0)/2)))</f>
        <v/>
      </c>
      <c r="L404" s="8" t="n"/>
    </row>
  </sheetData>
  <conditionalFormatting sqref="K5:K404">
    <cfRule type="expression" priority="1" dxfId="0">
      <formula>AND(D5&lt;&gt;"L",N(K5)&gt;4)</formula>
    </cfRule>
  </conditionalFormatting>
  <conditionalFormatting sqref="G5:G404">
    <cfRule type="expression" priority="2" dxfId="1">
      <formula>N(G5)&gt;0</formula>
    </cfRule>
  </conditionalFormatting>
  <conditionalFormatting sqref="C5:C404">
    <cfRule type="expression" priority="3" dxfId="0">
      <formula>C5="ID tidak ada"</formula>
    </cfRule>
  </conditionalFormatting>
  <dataValidations count="4">
    <dataValidation sqref="D5:D404" showDropDown="0" showInputMessage="0" showErrorMessage="0" allowBlank="1" errorTitle="Kode status tidak dikenal" error="Pilih salah satu: H, I, S, C, A, L" type="list">
      <formula1>"H,I,S,C,A,L"</formula1>
    </dataValidation>
    <dataValidation sqref="J5:J404" showDropDown="0" showInputMessage="0" showErrorMessage="0" allowBlank="1" type="list">
      <formula1>"Y,T"</formula1>
    </dataValidation>
    <dataValidation sqref="E5:F404" showDropDown="0" showInputMessage="0" showErrorMessage="0" allowBlank="1" error="Isi jam dengan format 24 jam, contoh 08:05" type="time" operator="between">
      <formula1>0</formula1>
      <formula2>0.999988426</formula2>
    </dataValidation>
    <dataValidation sqref="B5:B404" showDropDown="0" showInputMessage="0" showErrorMessage="0" allowBlank="1" type="list">
      <formula1>=Karyawan!$B$5:$B$54</formula1>
    </dataValidation>
  </dataValidations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dimension ref="A1:L54"/>
  <sheetViews>
    <sheetView workbookViewId="0">
      <pane xSplit="2" ySplit="4" topLeftCell="C5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9" customWidth="1" min="1" max="1"/>
    <col width="24" customWidth="1" min="2" max="2"/>
    <col width="9" customWidth="1" min="3" max="3"/>
    <col width="11" customWidth="1" min="4" max="4"/>
    <col width="8" customWidth="1" min="5" max="5"/>
    <col width="8" customWidth="1" min="6" max="6"/>
    <col width="8" customWidth="1" min="7" max="7"/>
    <col width="8" customWidth="1" min="8" max="8"/>
    <col width="9" customWidth="1" min="9" max="9"/>
    <col width="11" customWidth="1" min="10" max="10"/>
    <col width="11" customWidth="1" min="11" max="11"/>
    <col width="11" customWidth="1" min="12" max="12"/>
  </cols>
  <sheetData>
    <row r="1">
      <c r="A1" s="5">
        <f>"Rekap Absensi "&amp;NamaPerusahaan&amp;" - "&amp;TEXT(BulanRekap,"mm/yyyy")</f>
        <v/>
      </c>
    </row>
    <row r="2">
      <c r="A2" s="6" t="inlineStr">
        <is>
          <t>Terhitung otomatis dari sheet Absensi Harian untuk tanggal di bulan yang diisi di Pengaturan.</t>
        </is>
      </c>
    </row>
    <row r="4" ht="32" customHeight="1">
      <c r="A4" s="14" t="inlineStr">
        <is>
          <t>ID</t>
        </is>
      </c>
      <c r="B4" s="14" t="inlineStr">
        <is>
          <t>Nama</t>
        </is>
      </c>
      <c r="C4" s="14" t="inlineStr">
        <is>
          <t>Hadir (H)</t>
        </is>
      </c>
      <c r="D4" s="14" t="inlineStr">
        <is>
          <t>Masuk Hari Libur (L)</t>
        </is>
      </c>
      <c r="E4" s="14" t="inlineStr">
        <is>
          <t>Izin (I)</t>
        </is>
      </c>
      <c r="F4" s="14" t="inlineStr">
        <is>
          <t>Sakit (S)</t>
        </is>
      </c>
      <c r="G4" s="14" t="inlineStr">
        <is>
          <t>Cuti (C)</t>
        </is>
      </c>
      <c r="H4" s="14" t="inlineStr">
        <is>
          <t>Alpa (A)</t>
        </is>
      </c>
      <c r="I4" s="14" t="inlineStr">
        <is>
          <t>Hari Telat</t>
        </is>
      </c>
      <c r="J4" s="14" t="inlineStr">
        <is>
          <t>Total Telat (menit)</t>
        </is>
      </c>
      <c r="K4" s="14" t="inlineStr">
        <is>
          <t>Total Jam Kerja</t>
        </is>
      </c>
      <c r="L4" s="14" t="inlineStr">
        <is>
          <t>Total Jam Lembur</t>
        </is>
      </c>
    </row>
    <row r="5">
      <c r="A5" s="17">
        <f>IF(Karyawan!B5="","",Karyawan!B5)</f>
        <v/>
      </c>
      <c r="B5" s="17">
        <f>IF(A5="","",Karyawan!C5)</f>
        <v/>
      </c>
      <c r="C5" s="18">
        <f>IF($A5="","",COUNTIFS('Absensi Harian'!$B$5:$B$404,$A5,'Absensi Harian'!$D$5:$D$404,"H",'Absensi Harian'!$A$5:$A$404,"&gt;="&amp;DATE(YEAR(BulanRekap),MONTH(BulanRekap),1),'Absensi Harian'!$A$5:$A$404,"&lt;="&amp;EOMONTH(BulanRekap,0)))</f>
        <v/>
      </c>
      <c r="D5" s="18">
        <f>IF($A5="","",COUNTIFS('Absensi Harian'!$B$5:$B$404,$A5,'Absensi Harian'!$D$5:$D$404,"L",'Absensi Harian'!$A$5:$A$404,"&gt;="&amp;DATE(YEAR(BulanRekap),MONTH(BulanRekap),1),'Absensi Harian'!$A$5:$A$404,"&lt;="&amp;EOMONTH(BulanRekap,0)))</f>
        <v/>
      </c>
      <c r="E5" s="18">
        <f>IF($A5="","",COUNTIFS('Absensi Harian'!$B$5:$B$404,$A5,'Absensi Harian'!$D$5:$D$404,"I",'Absensi Harian'!$A$5:$A$404,"&gt;="&amp;DATE(YEAR(BulanRekap),MONTH(BulanRekap),1),'Absensi Harian'!$A$5:$A$404,"&lt;="&amp;EOMONTH(BulanRekap,0)))</f>
        <v/>
      </c>
      <c r="F5" s="18">
        <f>IF($A5="","",COUNTIFS('Absensi Harian'!$B$5:$B$404,$A5,'Absensi Harian'!$D$5:$D$404,"S",'Absensi Harian'!$A$5:$A$404,"&gt;="&amp;DATE(YEAR(BulanRekap),MONTH(BulanRekap),1),'Absensi Harian'!$A$5:$A$404,"&lt;="&amp;EOMONTH(BulanRekap,0)))</f>
        <v/>
      </c>
      <c r="G5" s="18">
        <f>IF($A5="","",COUNTIFS('Absensi Harian'!$B$5:$B$404,$A5,'Absensi Harian'!$D$5:$D$404,"C",'Absensi Harian'!$A$5:$A$404,"&gt;="&amp;DATE(YEAR(BulanRekap),MONTH(BulanRekap),1),'Absensi Harian'!$A$5:$A$404,"&lt;="&amp;EOMONTH(BulanRekap,0)))</f>
        <v/>
      </c>
      <c r="H5" s="18">
        <f>IF($A5="","",COUNTIFS('Absensi Harian'!$B$5:$B$404,$A5,'Absensi Harian'!$D$5:$D$404,"A",'Absensi Harian'!$A$5:$A$404,"&gt;="&amp;DATE(YEAR(BulanRekap),MONTH(BulanRekap),1),'Absensi Harian'!$A$5:$A$404,"&lt;="&amp;EOMONTH(BulanRekap,0)))</f>
        <v/>
      </c>
      <c r="I5" s="18">
        <f>IF($A5="","",COUNTIFS('Absensi Harian'!$B$5:$B$404,$A5,'Absensi Harian'!$G$5:$G$404,"&gt;0",'Absensi Harian'!$A$5:$A$404,"&gt;="&amp;DATE(YEAR(BulanRekap),MONTH(BulanRekap),1),'Absensi Harian'!$A$5:$A$404,"&lt;="&amp;EOMONTH(BulanRekap,0)))</f>
        <v/>
      </c>
      <c r="J5" s="18">
        <f>IF($A5="","",SUMIFS('Absensi Harian'!$G$5:$G$404,'Absensi Harian'!$B$5:$B$404,$A5,'Absensi Harian'!$A$5:$A$404,"&gt;="&amp;DATE(YEAR(BulanRekap),MONTH(BulanRekap),1),'Absensi Harian'!$A$5:$A$404,"&lt;="&amp;EOMONTH(BulanRekap,0)))</f>
        <v/>
      </c>
      <c r="K5" s="21">
        <f>IF($A5="","",SUMIFS('Absensi Harian'!$I$5:$I$404,'Absensi Harian'!$B$5:$B$404,$A5,'Absensi Harian'!$A$5:$A$404,"&gt;="&amp;DATE(YEAR(BulanRekap),MONTH(BulanRekap),1),'Absensi Harian'!$A$5:$A$404,"&lt;="&amp;EOMONTH(BulanRekap,0)))</f>
        <v/>
      </c>
      <c r="L5" s="22">
        <f>IF($A5="","",SUMIFS('Absensi Harian'!$K$5:$K$404,'Absensi Harian'!$B$5:$B$404,$A5,'Absensi Harian'!$A$5:$A$404,"&gt;="&amp;DATE(YEAR(BulanRekap),MONTH(BulanRekap),1),'Absensi Harian'!$A$5:$A$404,"&lt;="&amp;EOMONTH(BulanRekap,0)))</f>
        <v/>
      </c>
    </row>
    <row r="6">
      <c r="A6" s="17">
        <f>IF(Karyawan!B6="","",Karyawan!B6)</f>
        <v/>
      </c>
      <c r="B6" s="17">
        <f>IF(A6="","",Karyawan!C6)</f>
        <v/>
      </c>
      <c r="C6" s="18">
        <f>IF($A6="","",COUNTIFS('Absensi Harian'!$B$5:$B$404,$A6,'Absensi Harian'!$D$5:$D$404,"H",'Absensi Harian'!$A$5:$A$404,"&gt;="&amp;DATE(YEAR(BulanRekap),MONTH(BulanRekap),1),'Absensi Harian'!$A$5:$A$404,"&lt;="&amp;EOMONTH(BulanRekap,0)))</f>
        <v/>
      </c>
      <c r="D6" s="18">
        <f>IF($A6="","",COUNTIFS('Absensi Harian'!$B$5:$B$404,$A6,'Absensi Harian'!$D$5:$D$404,"L",'Absensi Harian'!$A$5:$A$404,"&gt;="&amp;DATE(YEAR(BulanRekap),MONTH(BulanRekap),1),'Absensi Harian'!$A$5:$A$404,"&lt;="&amp;EOMONTH(BulanRekap,0)))</f>
        <v/>
      </c>
      <c r="E6" s="18">
        <f>IF($A6="","",COUNTIFS('Absensi Harian'!$B$5:$B$404,$A6,'Absensi Harian'!$D$5:$D$404,"I",'Absensi Harian'!$A$5:$A$404,"&gt;="&amp;DATE(YEAR(BulanRekap),MONTH(BulanRekap),1),'Absensi Harian'!$A$5:$A$404,"&lt;="&amp;EOMONTH(BulanRekap,0)))</f>
        <v/>
      </c>
      <c r="F6" s="18">
        <f>IF($A6="","",COUNTIFS('Absensi Harian'!$B$5:$B$404,$A6,'Absensi Harian'!$D$5:$D$404,"S",'Absensi Harian'!$A$5:$A$404,"&gt;="&amp;DATE(YEAR(BulanRekap),MONTH(BulanRekap),1),'Absensi Harian'!$A$5:$A$404,"&lt;="&amp;EOMONTH(BulanRekap,0)))</f>
        <v/>
      </c>
      <c r="G6" s="18">
        <f>IF($A6="","",COUNTIFS('Absensi Harian'!$B$5:$B$404,$A6,'Absensi Harian'!$D$5:$D$404,"C",'Absensi Harian'!$A$5:$A$404,"&gt;="&amp;DATE(YEAR(BulanRekap),MONTH(BulanRekap),1),'Absensi Harian'!$A$5:$A$404,"&lt;="&amp;EOMONTH(BulanRekap,0)))</f>
        <v/>
      </c>
      <c r="H6" s="18">
        <f>IF($A6="","",COUNTIFS('Absensi Harian'!$B$5:$B$404,$A6,'Absensi Harian'!$D$5:$D$404,"A",'Absensi Harian'!$A$5:$A$404,"&gt;="&amp;DATE(YEAR(BulanRekap),MONTH(BulanRekap),1),'Absensi Harian'!$A$5:$A$404,"&lt;="&amp;EOMONTH(BulanRekap,0)))</f>
        <v/>
      </c>
      <c r="I6" s="18">
        <f>IF($A6="","",COUNTIFS('Absensi Harian'!$B$5:$B$404,$A6,'Absensi Harian'!$G$5:$G$404,"&gt;0",'Absensi Harian'!$A$5:$A$404,"&gt;="&amp;DATE(YEAR(BulanRekap),MONTH(BulanRekap),1),'Absensi Harian'!$A$5:$A$404,"&lt;="&amp;EOMONTH(BulanRekap,0)))</f>
        <v/>
      </c>
      <c r="J6" s="18">
        <f>IF($A6="","",SUMIFS('Absensi Harian'!$G$5:$G$404,'Absensi Harian'!$B$5:$B$404,$A6,'Absensi Harian'!$A$5:$A$404,"&gt;="&amp;DATE(YEAR(BulanRekap),MONTH(BulanRekap),1),'Absensi Harian'!$A$5:$A$404,"&lt;="&amp;EOMONTH(BulanRekap,0)))</f>
        <v/>
      </c>
      <c r="K6" s="21">
        <f>IF($A6="","",SUMIFS('Absensi Harian'!$I$5:$I$404,'Absensi Harian'!$B$5:$B$404,$A6,'Absensi Harian'!$A$5:$A$404,"&gt;="&amp;DATE(YEAR(BulanRekap),MONTH(BulanRekap),1),'Absensi Harian'!$A$5:$A$404,"&lt;="&amp;EOMONTH(BulanRekap,0)))</f>
        <v/>
      </c>
      <c r="L6" s="22">
        <f>IF($A6="","",SUMIFS('Absensi Harian'!$K$5:$K$404,'Absensi Harian'!$B$5:$B$404,$A6,'Absensi Harian'!$A$5:$A$404,"&gt;="&amp;DATE(YEAR(BulanRekap),MONTH(BulanRekap),1),'Absensi Harian'!$A$5:$A$404,"&lt;="&amp;EOMONTH(BulanRekap,0)))</f>
        <v/>
      </c>
    </row>
    <row r="7">
      <c r="A7" s="17">
        <f>IF(Karyawan!B7="","",Karyawan!B7)</f>
        <v/>
      </c>
      <c r="B7" s="17">
        <f>IF(A7="","",Karyawan!C7)</f>
        <v/>
      </c>
      <c r="C7" s="18">
        <f>IF($A7="","",COUNTIFS('Absensi Harian'!$B$5:$B$404,$A7,'Absensi Harian'!$D$5:$D$404,"H",'Absensi Harian'!$A$5:$A$404,"&gt;="&amp;DATE(YEAR(BulanRekap),MONTH(BulanRekap),1),'Absensi Harian'!$A$5:$A$404,"&lt;="&amp;EOMONTH(BulanRekap,0)))</f>
        <v/>
      </c>
      <c r="D7" s="18">
        <f>IF($A7="","",COUNTIFS('Absensi Harian'!$B$5:$B$404,$A7,'Absensi Harian'!$D$5:$D$404,"L",'Absensi Harian'!$A$5:$A$404,"&gt;="&amp;DATE(YEAR(BulanRekap),MONTH(BulanRekap),1),'Absensi Harian'!$A$5:$A$404,"&lt;="&amp;EOMONTH(BulanRekap,0)))</f>
        <v/>
      </c>
      <c r="E7" s="18">
        <f>IF($A7="","",COUNTIFS('Absensi Harian'!$B$5:$B$404,$A7,'Absensi Harian'!$D$5:$D$404,"I",'Absensi Harian'!$A$5:$A$404,"&gt;="&amp;DATE(YEAR(BulanRekap),MONTH(BulanRekap),1),'Absensi Harian'!$A$5:$A$404,"&lt;="&amp;EOMONTH(BulanRekap,0)))</f>
        <v/>
      </c>
      <c r="F7" s="18">
        <f>IF($A7="","",COUNTIFS('Absensi Harian'!$B$5:$B$404,$A7,'Absensi Harian'!$D$5:$D$404,"S",'Absensi Harian'!$A$5:$A$404,"&gt;="&amp;DATE(YEAR(BulanRekap),MONTH(BulanRekap),1),'Absensi Harian'!$A$5:$A$404,"&lt;="&amp;EOMONTH(BulanRekap,0)))</f>
        <v/>
      </c>
      <c r="G7" s="18">
        <f>IF($A7="","",COUNTIFS('Absensi Harian'!$B$5:$B$404,$A7,'Absensi Harian'!$D$5:$D$404,"C",'Absensi Harian'!$A$5:$A$404,"&gt;="&amp;DATE(YEAR(BulanRekap),MONTH(BulanRekap),1),'Absensi Harian'!$A$5:$A$404,"&lt;="&amp;EOMONTH(BulanRekap,0)))</f>
        <v/>
      </c>
      <c r="H7" s="18">
        <f>IF($A7="","",COUNTIFS('Absensi Harian'!$B$5:$B$404,$A7,'Absensi Harian'!$D$5:$D$404,"A",'Absensi Harian'!$A$5:$A$404,"&gt;="&amp;DATE(YEAR(BulanRekap),MONTH(BulanRekap),1),'Absensi Harian'!$A$5:$A$404,"&lt;="&amp;EOMONTH(BulanRekap,0)))</f>
        <v/>
      </c>
      <c r="I7" s="18">
        <f>IF($A7="","",COUNTIFS('Absensi Harian'!$B$5:$B$404,$A7,'Absensi Harian'!$G$5:$G$404,"&gt;0",'Absensi Harian'!$A$5:$A$404,"&gt;="&amp;DATE(YEAR(BulanRekap),MONTH(BulanRekap),1),'Absensi Harian'!$A$5:$A$404,"&lt;="&amp;EOMONTH(BulanRekap,0)))</f>
        <v/>
      </c>
      <c r="J7" s="18">
        <f>IF($A7="","",SUMIFS('Absensi Harian'!$G$5:$G$404,'Absensi Harian'!$B$5:$B$404,$A7,'Absensi Harian'!$A$5:$A$404,"&gt;="&amp;DATE(YEAR(BulanRekap),MONTH(BulanRekap),1),'Absensi Harian'!$A$5:$A$404,"&lt;="&amp;EOMONTH(BulanRekap,0)))</f>
        <v/>
      </c>
      <c r="K7" s="21">
        <f>IF($A7="","",SUMIFS('Absensi Harian'!$I$5:$I$404,'Absensi Harian'!$B$5:$B$404,$A7,'Absensi Harian'!$A$5:$A$404,"&gt;="&amp;DATE(YEAR(BulanRekap),MONTH(BulanRekap),1),'Absensi Harian'!$A$5:$A$404,"&lt;="&amp;EOMONTH(BulanRekap,0)))</f>
        <v/>
      </c>
      <c r="L7" s="22">
        <f>IF($A7="","",SUMIFS('Absensi Harian'!$K$5:$K$404,'Absensi Harian'!$B$5:$B$404,$A7,'Absensi Harian'!$A$5:$A$404,"&gt;="&amp;DATE(YEAR(BulanRekap),MONTH(BulanRekap),1),'Absensi Harian'!$A$5:$A$404,"&lt;="&amp;EOMONTH(BulanRekap,0)))</f>
        <v/>
      </c>
    </row>
    <row r="8">
      <c r="A8" s="17">
        <f>IF(Karyawan!B8="","",Karyawan!B8)</f>
        <v/>
      </c>
      <c r="B8" s="17">
        <f>IF(A8="","",Karyawan!C8)</f>
        <v/>
      </c>
      <c r="C8" s="18">
        <f>IF($A8="","",COUNTIFS('Absensi Harian'!$B$5:$B$404,$A8,'Absensi Harian'!$D$5:$D$404,"H",'Absensi Harian'!$A$5:$A$404,"&gt;="&amp;DATE(YEAR(BulanRekap),MONTH(BulanRekap),1),'Absensi Harian'!$A$5:$A$404,"&lt;="&amp;EOMONTH(BulanRekap,0)))</f>
        <v/>
      </c>
      <c r="D8" s="18">
        <f>IF($A8="","",COUNTIFS('Absensi Harian'!$B$5:$B$404,$A8,'Absensi Harian'!$D$5:$D$404,"L",'Absensi Harian'!$A$5:$A$404,"&gt;="&amp;DATE(YEAR(BulanRekap),MONTH(BulanRekap),1),'Absensi Harian'!$A$5:$A$404,"&lt;="&amp;EOMONTH(BulanRekap,0)))</f>
        <v/>
      </c>
      <c r="E8" s="18">
        <f>IF($A8="","",COUNTIFS('Absensi Harian'!$B$5:$B$404,$A8,'Absensi Harian'!$D$5:$D$404,"I",'Absensi Harian'!$A$5:$A$404,"&gt;="&amp;DATE(YEAR(BulanRekap),MONTH(BulanRekap),1),'Absensi Harian'!$A$5:$A$404,"&lt;="&amp;EOMONTH(BulanRekap,0)))</f>
        <v/>
      </c>
      <c r="F8" s="18">
        <f>IF($A8="","",COUNTIFS('Absensi Harian'!$B$5:$B$404,$A8,'Absensi Harian'!$D$5:$D$404,"S",'Absensi Harian'!$A$5:$A$404,"&gt;="&amp;DATE(YEAR(BulanRekap),MONTH(BulanRekap),1),'Absensi Harian'!$A$5:$A$404,"&lt;="&amp;EOMONTH(BulanRekap,0)))</f>
        <v/>
      </c>
      <c r="G8" s="18">
        <f>IF($A8="","",COUNTIFS('Absensi Harian'!$B$5:$B$404,$A8,'Absensi Harian'!$D$5:$D$404,"C",'Absensi Harian'!$A$5:$A$404,"&gt;="&amp;DATE(YEAR(BulanRekap),MONTH(BulanRekap),1),'Absensi Harian'!$A$5:$A$404,"&lt;="&amp;EOMONTH(BulanRekap,0)))</f>
        <v/>
      </c>
      <c r="H8" s="18">
        <f>IF($A8="","",COUNTIFS('Absensi Harian'!$B$5:$B$404,$A8,'Absensi Harian'!$D$5:$D$404,"A",'Absensi Harian'!$A$5:$A$404,"&gt;="&amp;DATE(YEAR(BulanRekap),MONTH(BulanRekap),1),'Absensi Harian'!$A$5:$A$404,"&lt;="&amp;EOMONTH(BulanRekap,0)))</f>
        <v/>
      </c>
      <c r="I8" s="18">
        <f>IF($A8="","",COUNTIFS('Absensi Harian'!$B$5:$B$404,$A8,'Absensi Harian'!$G$5:$G$404,"&gt;0",'Absensi Harian'!$A$5:$A$404,"&gt;="&amp;DATE(YEAR(BulanRekap),MONTH(BulanRekap),1),'Absensi Harian'!$A$5:$A$404,"&lt;="&amp;EOMONTH(BulanRekap,0)))</f>
        <v/>
      </c>
      <c r="J8" s="18">
        <f>IF($A8="","",SUMIFS('Absensi Harian'!$G$5:$G$404,'Absensi Harian'!$B$5:$B$404,$A8,'Absensi Harian'!$A$5:$A$404,"&gt;="&amp;DATE(YEAR(BulanRekap),MONTH(BulanRekap),1),'Absensi Harian'!$A$5:$A$404,"&lt;="&amp;EOMONTH(BulanRekap,0)))</f>
        <v/>
      </c>
      <c r="K8" s="21">
        <f>IF($A8="","",SUMIFS('Absensi Harian'!$I$5:$I$404,'Absensi Harian'!$B$5:$B$404,$A8,'Absensi Harian'!$A$5:$A$404,"&gt;="&amp;DATE(YEAR(BulanRekap),MONTH(BulanRekap),1),'Absensi Harian'!$A$5:$A$404,"&lt;="&amp;EOMONTH(BulanRekap,0)))</f>
        <v/>
      </c>
      <c r="L8" s="22">
        <f>IF($A8="","",SUMIFS('Absensi Harian'!$K$5:$K$404,'Absensi Harian'!$B$5:$B$404,$A8,'Absensi Harian'!$A$5:$A$404,"&gt;="&amp;DATE(YEAR(BulanRekap),MONTH(BulanRekap),1),'Absensi Harian'!$A$5:$A$404,"&lt;="&amp;EOMONTH(BulanRekap,0)))</f>
        <v/>
      </c>
    </row>
    <row r="9">
      <c r="A9" s="17">
        <f>IF(Karyawan!B9="","",Karyawan!B9)</f>
        <v/>
      </c>
      <c r="B9" s="17">
        <f>IF(A9="","",Karyawan!C9)</f>
        <v/>
      </c>
      <c r="C9" s="18">
        <f>IF($A9="","",COUNTIFS('Absensi Harian'!$B$5:$B$404,$A9,'Absensi Harian'!$D$5:$D$404,"H",'Absensi Harian'!$A$5:$A$404,"&gt;="&amp;DATE(YEAR(BulanRekap),MONTH(BulanRekap),1),'Absensi Harian'!$A$5:$A$404,"&lt;="&amp;EOMONTH(BulanRekap,0)))</f>
        <v/>
      </c>
      <c r="D9" s="18">
        <f>IF($A9="","",COUNTIFS('Absensi Harian'!$B$5:$B$404,$A9,'Absensi Harian'!$D$5:$D$404,"L",'Absensi Harian'!$A$5:$A$404,"&gt;="&amp;DATE(YEAR(BulanRekap),MONTH(BulanRekap),1),'Absensi Harian'!$A$5:$A$404,"&lt;="&amp;EOMONTH(BulanRekap,0)))</f>
        <v/>
      </c>
      <c r="E9" s="18">
        <f>IF($A9="","",COUNTIFS('Absensi Harian'!$B$5:$B$404,$A9,'Absensi Harian'!$D$5:$D$404,"I",'Absensi Harian'!$A$5:$A$404,"&gt;="&amp;DATE(YEAR(BulanRekap),MONTH(BulanRekap),1),'Absensi Harian'!$A$5:$A$404,"&lt;="&amp;EOMONTH(BulanRekap,0)))</f>
        <v/>
      </c>
      <c r="F9" s="18">
        <f>IF($A9="","",COUNTIFS('Absensi Harian'!$B$5:$B$404,$A9,'Absensi Harian'!$D$5:$D$404,"S",'Absensi Harian'!$A$5:$A$404,"&gt;="&amp;DATE(YEAR(BulanRekap),MONTH(BulanRekap),1),'Absensi Harian'!$A$5:$A$404,"&lt;="&amp;EOMONTH(BulanRekap,0)))</f>
        <v/>
      </c>
      <c r="G9" s="18">
        <f>IF($A9="","",COUNTIFS('Absensi Harian'!$B$5:$B$404,$A9,'Absensi Harian'!$D$5:$D$404,"C",'Absensi Harian'!$A$5:$A$404,"&gt;="&amp;DATE(YEAR(BulanRekap),MONTH(BulanRekap),1),'Absensi Harian'!$A$5:$A$404,"&lt;="&amp;EOMONTH(BulanRekap,0)))</f>
        <v/>
      </c>
      <c r="H9" s="18">
        <f>IF($A9="","",COUNTIFS('Absensi Harian'!$B$5:$B$404,$A9,'Absensi Harian'!$D$5:$D$404,"A",'Absensi Harian'!$A$5:$A$404,"&gt;="&amp;DATE(YEAR(BulanRekap),MONTH(BulanRekap),1),'Absensi Harian'!$A$5:$A$404,"&lt;="&amp;EOMONTH(BulanRekap,0)))</f>
        <v/>
      </c>
      <c r="I9" s="18">
        <f>IF($A9="","",COUNTIFS('Absensi Harian'!$B$5:$B$404,$A9,'Absensi Harian'!$G$5:$G$404,"&gt;0",'Absensi Harian'!$A$5:$A$404,"&gt;="&amp;DATE(YEAR(BulanRekap),MONTH(BulanRekap),1),'Absensi Harian'!$A$5:$A$404,"&lt;="&amp;EOMONTH(BulanRekap,0)))</f>
        <v/>
      </c>
      <c r="J9" s="18">
        <f>IF($A9="","",SUMIFS('Absensi Harian'!$G$5:$G$404,'Absensi Harian'!$B$5:$B$404,$A9,'Absensi Harian'!$A$5:$A$404,"&gt;="&amp;DATE(YEAR(BulanRekap),MONTH(BulanRekap),1),'Absensi Harian'!$A$5:$A$404,"&lt;="&amp;EOMONTH(BulanRekap,0)))</f>
        <v/>
      </c>
      <c r="K9" s="21">
        <f>IF($A9="","",SUMIFS('Absensi Harian'!$I$5:$I$404,'Absensi Harian'!$B$5:$B$404,$A9,'Absensi Harian'!$A$5:$A$404,"&gt;="&amp;DATE(YEAR(BulanRekap),MONTH(BulanRekap),1),'Absensi Harian'!$A$5:$A$404,"&lt;="&amp;EOMONTH(BulanRekap,0)))</f>
        <v/>
      </c>
      <c r="L9" s="22">
        <f>IF($A9="","",SUMIFS('Absensi Harian'!$K$5:$K$404,'Absensi Harian'!$B$5:$B$404,$A9,'Absensi Harian'!$A$5:$A$404,"&gt;="&amp;DATE(YEAR(BulanRekap),MONTH(BulanRekap),1),'Absensi Harian'!$A$5:$A$404,"&lt;="&amp;EOMONTH(BulanRekap,0)))</f>
        <v/>
      </c>
    </row>
    <row r="10">
      <c r="A10" s="17">
        <f>IF(Karyawan!B10="","",Karyawan!B10)</f>
        <v/>
      </c>
      <c r="B10" s="17">
        <f>IF(A10="","",Karyawan!C10)</f>
        <v/>
      </c>
      <c r="C10" s="18">
        <f>IF($A10="","",COUNTIFS('Absensi Harian'!$B$5:$B$404,$A10,'Absensi Harian'!$D$5:$D$404,"H",'Absensi Harian'!$A$5:$A$404,"&gt;="&amp;DATE(YEAR(BulanRekap),MONTH(BulanRekap),1),'Absensi Harian'!$A$5:$A$404,"&lt;="&amp;EOMONTH(BulanRekap,0)))</f>
        <v/>
      </c>
      <c r="D10" s="18">
        <f>IF($A10="","",COUNTIFS('Absensi Harian'!$B$5:$B$404,$A10,'Absensi Harian'!$D$5:$D$404,"L",'Absensi Harian'!$A$5:$A$404,"&gt;="&amp;DATE(YEAR(BulanRekap),MONTH(BulanRekap),1),'Absensi Harian'!$A$5:$A$404,"&lt;="&amp;EOMONTH(BulanRekap,0)))</f>
        <v/>
      </c>
      <c r="E10" s="18">
        <f>IF($A10="","",COUNTIFS('Absensi Harian'!$B$5:$B$404,$A10,'Absensi Harian'!$D$5:$D$404,"I",'Absensi Harian'!$A$5:$A$404,"&gt;="&amp;DATE(YEAR(BulanRekap),MONTH(BulanRekap),1),'Absensi Harian'!$A$5:$A$404,"&lt;="&amp;EOMONTH(BulanRekap,0)))</f>
        <v/>
      </c>
      <c r="F10" s="18">
        <f>IF($A10="","",COUNTIFS('Absensi Harian'!$B$5:$B$404,$A10,'Absensi Harian'!$D$5:$D$404,"S",'Absensi Harian'!$A$5:$A$404,"&gt;="&amp;DATE(YEAR(BulanRekap),MONTH(BulanRekap),1),'Absensi Harian'!$A$5:$A$404,"&lt;="&amp;EOMONTH(BulanRekap,0)))</f>
        <v/>
      </c>
      <c r="G10" s="18">
        <f>IF($A10="","",COUNTIFS('Absensi Harian'!$B$5:$B$404,$A10,'Absensi Harian'!$D$5:$D$404,"C",'Absensi Harian'!$A$5:$A$404,"&gt;="&amp;DATE(YEAR(BulanRekap),MONTH(BulanRekap),1),'Absensi Harian'!$A$5:$A$404,"&lt;="&amp;EOMONTH(BulanRekap,0)))</f>
        <v/>
      </c>
      <c r="H10" s="18">
        <f>IF($A10="","",COUNTIFS('Absensi Harian'!$B$5:$B$404,$A10,'Absensi Harian'!$D$5:$D$404,"A",'Absensi Harian'!$A$5:$A$404,"&gt;="&amp;DATE(YEAR(BulanRekap),MONTH(BulanRekap),1),'Absensi Harian'!$A$5:$A$404,"&lt;="&amp;EOMONTH(BulanRekap,0)))</f>
        <v/>
      </c>
      <c r="I10" s="18">
        <f>IF($A10="","",COUNTIFS('Absensi Harian'!$B$5:$B$404,$A10,'Absensi Harian'!$G$5:$G$404,"&gt;0",'Absensi Harian'!$A$5:$A$404,"&gt;="&amp;DATE(YEAR(BulanRekap),MONTH(BulanRekap),1),'Absensi Harian'!$A$5:$A$404,"&lt;="&amp;EOMONTH(BulanRekap,0)))</f>
        <v/>
      </c>
      <c r="J10" s="18">
        <f>IF($A10="","",SUMIFS('Absensi Harian'!$G$5:$G$404,'Absensi Harian'!$B$5:$B$404,$A10,'Absensi Harian'!$A$5:$A$404,"&gt;="&amp;DATE(YEAR(BulanRekap),MONTH(BulanRekap),1),'Absensi Harian'!$A$5:$A$404,"&lt;="&amp;EOMONTH(BulanRekap,0)))</f>
        <v/>
      </c>
      <c r="K10" s="21">
        <f>IF($A10="","",SUMIFS('Absensi Harian'!$I$5:$I$404,'Absensi Harian'!$B$5:$B$404,$A10,'Absensi Harian'!$A$5:$A$404,"&gt;="&amp;DATE(YEAR(BulanRekap),MONTH(BulanRekap),1),'Absensi Harian'!$A$5:$A$404,"&lt;="&amp;EOMONTH(BulanRekap,0)))</f>
        <v/>
      </c>
      <c r="L10" s="22">
        <f>IF($A10="","",SUMIFS('Absensi Harian'!$K$5:$K$404,'Absensi Harian'!$B$5:$B$404,$A10,'Absensi Harian'!$A$5:$A$404,"&gt;="&amp;DATE(YEAR(BulanRekap),MONTH(BulanRekap),1),'Absensi Harian'!$A$5:$A$404,"&lt;="&amp;EOMONTH(BulanRekap,0)))</f>
        <v/>
      </c>
    </row>
    <row r="11">
      <c r="A11" s="17">
        <f>IF(Karyawan!B11="","",Karyawan!B11)</f>
        <v/>
      </c>
      <c r="B11" s="17">
        <f>IF(A11="","",Karyawan!C11)</f>
        <v/>
      </c>
      <c r="C11" s="18">
        <f>IF($A11="","",COUNTIFS('Absensi Harian'!$B$5:$B$404,$A11,'Absensi Harian'!$D$5:$D$404,"H",'Absensi Harian'!$A$5:$A$404,"&gt;="&amp;DATE(YEAR(BulanRekap),MONTH(BulanRekap),1),'Absensi Harian'!$A$5:$A$404,"&lt;="&amp;EOMONTH(BulanRekap,0)))</f>
        <v/>
      </c>
      <c r="D11" s="18">
        <f>IF($A11="","",COUNTIFS('Absensi Harian'!$B$5:$B$404,$A11,'Absensi Harian'!$D$5:$D$404,"L",'Absensi Harian'!$A$5:$A$404,"&gt;="&amp;DATE(YEAR(BulanRekap),MONTH(BulanRekap),1),'Absensi Harian'!$A$5:$A$404,"&lt;="&amp;EOMONTH(BulanRekap,0)))</f>
        <v/>
      </c>
      <c r="E11" s="18">
        <f>IF($A11="","",COUNTIFS('Absensi Harian'!$B$5:$B$404,$A11,'Absensi Harian'!$D$5:$D$404,"I",'Absensi Harian'!$A$5:$A$404,"&gt;="&amp;DATE(YEAR(BulanRekap),MONTH(BulanRekap),1),'Absensi Harian'!$A$5:$A$404,"&lt;="&amp;EOMONTH(BulanRekap,0)))</f>
        <v/>
      </c>
      <c r="F11" s="18">
        <f>IF($A11="","",COUNTIFS('Absensi Harian'!$B$5:$B$404,$A11,'Absensi Harian'!$D$5:$D$404,"S",'Absensi Harian'!$A$5:$A$404,"&gt;="&amp;DATE(YEAR(BulanRekap),MONTH(BulanRekap),1),'Absensi Harian'!$A$5:$A$404,"&lt;="&amp;EOMONTH(BulanRekap,0)))</f>
        <v/>
      </c>
      <c r="G11" s="18">
        <f>IF($A11="","",COUNTIFS('Absensi Harian'!$B$5:$B$404,$A11,'Absensi Harian'!$D$5:$D$404,"C",'Absensi Harian'!$A$5:$A$404,"&gt;="&amp;DATE(YEAR(BulanRekap),MONTH(BulanRekap),1),'Absensi Harian'!$A$5:$A$404,"&lt;="&amp;EOMONTH(BulanRekap,0)))</f>
        <v/>
      </c>
      <c r="H11" s="18">
        <f>IF($A11="","",COUNTIFS('Absensi Harian'!$B$5:$B$404,$A11,'Absensi Harian'!$D$5:$D$404,"A",'Absensi Harian'!$A$5:$A$404,"&gt;="&amp;DATE(YEAR(BulanRekap),MONTH(BulanRekap),1),'Absensi Harian'!$A$5:$A$404,"&lt;="&amp;EOMONTH(BulanRekap,0)))</f>
        <v/>
      </c>
      <c r="I11" s="18">
        <f>IF($A11="","",COUNTIFS('Absensi Harian'!$B$5:$B$404,$A11,'Absensi Harian'!$G$5:$G$404,"&gt;0",'Absensi Harian'!$A$5:$A$404,"&gt;="&amp;DATE(YEAR(BulanRekap),MONTH(BulanRekap),1),'Absensi Harian'!$A$5:$A$404,"&lt;="&amp;EOMONTH(BulanRekap,0)))</f>
        <v/>
      </c>
      <c r="J11" s="18">
        <f>IF($A11="","",SUMIFS('Absensi Harian'!$G$5:$G$404,'Absensi Harian'!$B$5:$B$404,$A11,'Absensi Harian'!$A$5:$A$404,"&gt;="&amp;DATE(YEAR(BulanRekap),MONTH(BulanRekap),1),'Absensi Harian'!$A$5:$A$404,"&lt;="&amp;EOMONTH(BulanRekap,0)))</f>
        <v/>
      </c>
      <c r="K11" s="21">
        <f>IF($A11="","",SUMIFS('Absensi Harian'!$I$5:$I$404,'Absensi Harian'!$B$5:$B$404,$A11,'Absensi Harian'!$A$5:$A$404,"&gt;="&amp;DATE(YEAR(BulanRekap),MONTH(BulanRekap),1),'Absensi Harian'!$A$5:$A$404,"&lt;="&amp;EOMONTH(BulanRekap,0)))</f>
        <v/>
      </c>
      <c r="L11" s="22">
        <f>IF($A11="","",SUMIFS('Absensi Harian'!$K$5:$K$404,'Absensi Harian'!$B$5:$B$404,$A11,'Absensi Harian'!$A$5:$A$404,"&gt;="&amp;DATE(YEAR(BulanRekap),MONTH(BulanRekap),1),'Absensi Harian'!$A$5:$A$404,"&lt;="&amp;EOMONTH(BulanRekap,0)))</f>
        <v/>
      </c>
    </row>
    <row r="12">
      <c r="A12" s="17">
        <f>IF(Karyawan!B12="","",Karyawan!B12)</f>
        <v/>
      </c>
      <c r="B12" s="17">
        <f>IF(A12="","",Karyawan!C12)</f>
        <v/>
      </c>
      <c r="C12" s="18">
        <f>IF($A12="","",COUNTIFS('Absensi Harian'!$B$5:$B$404,$A12,'Absensi Harian'!$D$5:$D$404,"H",'Absensi Harian'!$A$5:$A$404,"&gt;="&amp;DATE(YEAR(BulanRekap),MONTH(BulanRekap),1),'Absensi Harian'!$A$5:$A$404,"&lt;="&amp;EOMONTH(BulanRekap,0)))</f>
        <v/>
      </c>
      <c r="D12" s="18">
        <f>IF($A12="","",COUNTIFS('Absensi Harian'!$B$5:$B$404,$A12,'Absensi Harian'!$D$5:$D$404,"L",'Absensi Harian'!$A$5:$A$404,"&gt;="&amp;DATE(YEAR(BulanRekap),MONTH(BulanRekap),1),'Absensi Harian'!$A$5:$A$404,"&lt;="&amp;EOMONTH(BulanRekap,0)))</f>
        <v/>
      </c>
      <c r="E12" s="18">
        <f>IF($A12="","",COUNTIFS('Absensi Harian'!$B$5:$B$404,$A12,'Absensi Harian'!$D$5:$D$404,"I",'Absensi Harian'!$A$5:$A$404,"&gt;="&amp;DATE(YEAR(BulanRekap),MONTH(BulanRekap),1),'Absensi Harian'!$A$5:$A$404,"&lt;="&amp;EOMONTH(BulanRekap,0)))</f>
        <v/>
      </c>
      <c r="F12" s="18">
        <f>IF($A12="","",COUNTIFS('Absensi Harian'!$B$5:$B$404,$A12,'Absensi Harian'!$D$5:$D$404,"S",'Absensi Harian'!$A$5:$A$404,"&gt;="&amp;DATE(YEAR(BulanRekap),MONTH(BulanRekap),1),'Absensi Harian'!$A$5:$A$404,"&lt;="&amp;EOMONTH(BulanRekap,0)))</f>
        <v/>
      </c>
      <c r="G12" s="18">
        <f>IF($A12="","",COUNTIFS('Absensi Harian'!$B$5:$B$404,$A12,'Absensi Harian'!$D$5:$D$404,"C",'Absensi Harian'!$A$5:$A$404,"&gt;="&amp;DATE(YEAR(BulanRekap),MONTH(BulanRekap),1),'Absensi Harian'!$A$5:$A$404,"&lt;="&amp;EOMONTH(BulanRekap,0)))</f>
        <v/>
      </c>
      <c r="H12" s="18">
        <f>IF($A12="","",COUNTIFS('Absensi Harian'!$B$5:$B$404,$A12,'Absensi Harian'!$D$5:$D$404,"A",'Absensi Harian'!$A$5:$A$404,"&gt;="&amp;DATE(YEAR(BulanRekap),MONTH(BulanRekap),1),'Absensi Harian'!$A$5:$A$404,"&lt;="&amp;EOMONTH(BulanRekap,0)))</f>
        <v/>
      </c>
      <c r="I12" s="18">
        <f>IF($A12="","",COUNTIFS('Absensi Harian'!$B$5:$B$404,$A12,'Absensi Harian'!$G$5:$G$404,"&gt;0",'Absensi Harian'!$A$5:$A$404,"&gt;="&amp;DATE(YEAR(BulanRekap),MONTH(BulanRekap),1),'Absensi Harian'!$A$5:$A$404,"&lt;="&amp;EOMONTH(BulanRekap,0)))</f>
        <v/>
      </c>
      <c r="J12" s="18">
        <f>IF($A12="","",SUMIFS('Absensi Harian'!$G$5:$G$404,'Absensi Harian'!$B$5:$B$404,$A12,'Absensi Harian'!$A$5:$A$404,"&gt;="&amp;DATE(YEAR(BulanRekap),MONTH(BulanRekap),1),'Absensi Harian'!$A$5:$A$404,"&lt;="&amp;EOMONTH(BulanRekap,0)))</f>
        <v/>
      </c>
      <c r="K12" s="21">
        <f>IF($A12="","",SUMIFS('Absensi Harian'!$I$5:$I$404,'Absensi Harian'!$B$5:$B$404,$A12,'Absensi Harian'!$A$5:$A$404,"&gt;="&amp;DATE(YEAR(BulanRekap),MONTH(BulanRekap),1),'Absensi Harian'!$A$5:$A$404,"&lt;="&amp;EOMONTH(BulanRekap,0)))</f>
        <v/>
      </c>
      <c r="L12" s="22">
        <f>IF($A12="","",SUMIFS('Absensi Harian'!$K$5:$K$404,'Absensi Harian'!$B$5:$B$404,$A12,'Absensi Harian'!$A$5:$A$404,"&gt;="&amp;DATE(YEAR(BulanRekap),MONTH(BulanRekap),1),'Absensi Harian'!$A$5:$A$404,"&lt;="&amp;EOMONTH(BulanRekap,0)))</f>
        <v/>
      </c>
    </row>
    <row r="13">
      <c r="A13" s="17">
        <f>IF(Karyawan!B13="","",Karyawan!B13)</f>
        <v/>
      </c>
      <c r="B13" s="17">
        <f>IF(A13="","",Karyawan!C13)</f>
        <v/>
      </c>
      <c r="C13" s="18">
        <f>IF($A13="","",COUNTIFS('Absensi Harian'!$B$5:$B$404,$A13,'Absensi Harian'!$D$5:$D$404,"H",'Absensi Harian'!$A$5:$A$404,"&gt;="&amp;DATE(YEAR(BulanRekap),MONTH(BulanRekap),1),'Absensi Harian'!$A$5:$A$404,"&lt;="&amp;EOMONTH(BulanRekap,0)))</f>
        <v/>
      </c>
      <c r="D13" s="18">
        <f>IF($A13="","",COUNTIFS('Absensi Harian'!$B$5:$B$404,$A13,'Absensi Harian'!$D$5:$D$404,"L",'Absensi Harian'!$A$5:$A$404,"&gt;="&amp;DATE(YEAR(BulanRekap),MONTH(BulanRekap),1),'Absensi Harian'!$A$5:$A$404,"&lt;="&amp;EOMONTH(BulanRekap,0)))</f>
        <v/>
      </c>
      <c r="E13" s="18">
        <f>IF($A13="","",COUNTIFS('Absensi Harian'!$B$5:$B$404,$A13,'Absensi Harian'!$D$5:$D$404,"I",'Absensi Harian'!$A$5:$A$404,"&gt;="&amp;DATE(YEAR(BulanRekap),MONTH(BulanRekap),1),'Absensi Harian'!$A$5:$A$404,"&lt;="&amp;EOMONTH(BulanRekap,0)))</f>
        <v/>
      </c>
      <c r="F13" s="18">
        <f>IF($A13="","",COUNTIFS('Absensi Harian'!$B$5:$B$404,$A13,'Absensi Harian'!$D$5:$D$404,"S",'Absensi Harian'!$A$5:$A$404,"&gt;="&amp;DATE(YEAR(BulanRekap),MONTH(BulanRekap),1),'Absensi Harian'!$A$5:$A$404,"&lt;="&amp;EOMONTH(BulanRekap,0)))</f>
        <v/>
      </c>
      <c r="G13" s="18">
        <f>IF($A13="","",COUNTIFS('Absensi Harian'!$B$5:$B$404,$A13,'Absensi Harian'!$D$5:$D$404,"C",'Absensi Harian'!$A$5:$A$404,"&gt;="&amp;DATE(YEAR(BulanRekap),MONTH(BulanRekap),1),'Absensi Harian'!$A$5:$A$404,"&lt;="&amp;EOMONTH(BulanRekap,0)))</f>
        <v/>
      </c>
      <c r="H13" s="18">
        <f>IF($A13="","",COUNTIFS('Absensi Harian'!$B$5:$B$404,$A13,'Absensi Harian'!$D$5:$D$404,"A",'Absensi Harian'!$A$5:$A$404,"&gt;="&amp;DATE(YEAR(BulanRekap),MONTH(BulanRekap),1),'Absensi Harian'!$A$5:$A$404,"&lt;="&amp;EOMONTH(BulanRekap,0)))</f>
        <v/>
      </c>
      <c r="I13" s="18">
        <f>IF($A13="","",COUNTIFS('Absensi Harian'!$B$5:$B$404,$A13,'Absensi Harian'!$G$5:$G$404,"&gt;0",'Absensi Harian'!$A$5:$A$404,"&gt;="&amp;DATE(YEAR(BulanRekap),MONTH(BulanRekap),1),'Absensi Harian'!$A$5:$A$404,"&lt;="&amp;EOMONTH(BulanRekap,0)))</f>
        <v/>
      </c>
      <c r="J13" s="18">
        <f>IF($A13="","",SUMIFS('Absensi Harian'!$G$5:$G$404,'Absensi Harian'!$B$5:$B$404,$A13,'Absensi Harian'!$A$5:$A$404,"&gt;="&amp;DATE(YEAR(BulanRekap),MONTH(BulanRekap),1),'Absensi Harian'!$A$5:$A$404,"&lt;="&amp;EOMONTH(BulanRekap,0)))</f>
        <v/>
      </c>
      <c r="K13" s="21">
        <f>IF($A13="","",SUMIFS('Absensi Harian'!$I$5:$I$404,'Absensi Harian'!$B$5:$B$404,$A13,'Absensi Harian'!$A$5:$A$404,"&gt;="&amp;DATE(YEAR(BulanRekap),MONTH(BulanRekap),1),'Absensi Harian'!$A$5:$A$404,"&lt;="&amp;EOMONTH(BulanRekap,0)))</f>
        <v/>
      </c>
      <c r="L13" s="22">
        <f>IF($A13="","",SUMIFS('Absensi Harian'!$K$5:$K$404,'Absensi Harian'!$B$5:$B$404,$A13,'Absensi Harian'!$A$5:$A$404,"&gt;="&amp;DATE(YEAR(BulanRekap),MONTH(BulanRekap),1),'Absensi Harian'!$A$5:$A$404,"&lt;="&amp;EOMONTH(BulanRekap,0)))</f>
        <v/>
      </c>
    </row>
    <row r="14">
      <c r="A14" s="17">
        <f>IF(Karyawan!B14="","",Karyawan!B14)</f>
        <v/>
      </c>
      <c r="B14" s="17">
        <f>IF(A14="","",Karyawan!C14)</f>
        <v/>
      </c>
      <c r="C14" s="18">
        <f>IF($A14="","",COUNTIFS('Absensi Harian'!$B$5:$B$404,$A14,'Absensi Harian'!$D$5:$D$404,"H",'Absensi Harian'!$A$5:$A$404,"&gt;="&amp;DATE(YEAR(BulanRekap),MONTH(BulanRekap),1),'Absensi Harian'!$A$5:$A$404,"&lt;="&amp;EOMONTH(BulanRekap,0)))</f>
        <v/>
      </c>
      <c r="D14" s="18">
        <f>IF($A14="","",COUNTIFS('Absensi Harian'!$B$5:$B$404,$A14,'Absensi Harian'!$D$5:$D$404,"L",'Absensi Harian'!$A$5:$A$404,"&gt;="&amp;DATE(YEAR(BulanRekap),MONTH(BulanRekap),1),'Absensi Harian'!$A$5:$A$404,"&lt;="&amp;EOMONTH(BulanRekap,0)))</f>
        <v/>
      </c>
      <c r="E14" s="18">
        <f>IF($A14="","",COUNTIFS('Absensi Harian'!$B$5:$B$404,$A14,'Absensi Harian'!$D$5:$D$404,"I",'Absensi Harian'!$A$5:$A$404,"&gt;="&amp;DATE(YEAR(BulanRekap),MONTH(BulanRekap),1),'Absensi Harian'!$A$5:$A$404,"&lt;="&amp;EOMONTH(BulanRekap,0)))</f>
        <v/>
      </c>
      <c r="F14" s="18">
        <f>IF($A14="","",COUNTIFS('Absensi Harian'!$B$5:$B$404,$A14,'Absensi Harian'!$D$5:$D$404,"S",'Absensi Harian'!$A$5:$A$404,"&gt;="&amp;DATE(YEAR(BulanRekap),MONTH(BulanRekap),1),'Absensi Harian'!$A$5:$A$404,"&lt;="&amp;EOMONTH(BulanRekap,0)))</f>
        <v/>
      </c>
      <c r="G14" s="18">
        <f>IF($A14="","",COUNTIFS('Absensi Harian'!$B$5:$B$404,$A14,'Absensi Harian'!$D$5:$D$404,"C",'Absensi Harian'!$A$5:$A$404,"&gt;="&amp;DATE(YEAR(BulanRekap),MONTH(BulanRekap),1),'Absensi Harian'!$A$5:$A$404,"&lt;="&amp;EOMONTH(BulanRekap,0)))</f>
        <v/>
      </c>
      <c r="H14" s="18">
        <f>IF($A14="","",COUNTIFS('Absensi Harian'!$B$5:$B$404,$A14,'Absensi Harian'!$D$5:$D$404,"A",'Absensi Harian'!$A$5:$A$404,"&gt;="&amp;DATE(YEAR(BulanRekap),MONTH(BulanRekap),1),'Absensi Harian'!$A$5:$A$404,"&lt;="&amp;EOMONTH(BulanRekap,0)))</f>
        <v/>
      </c>
      <c r="I14" s="18">
        <f>IF($A14="","",COUNTIFS('Absensi Harian'!$B$5:$B$404,$A14,'Absensi Harian'!$G$5:$G$404,"&gt;0",'Absensi Harian'!$A$5:$A$404,"&gt;="&amp;DATE(YEAR(BulanRekap),MONTH(BulanRekap),1),'Absensi Harian'!$A$5:$A$404,"&lt;="&amp;EOMONTH(BulanRekap,0)))</f>
        <v/>
      </c>
      <c r="J14" s="18">
        <f>IF($A14="","",SUMIFS('Absensi Harian'!$G$5:$G$404,'Absensi Harian'!$B$5:$B$404,$A14,'Absensi Harian'!$A$5:$A$404,"&gt;="&amp;DATE(YEAR(BulanRekap),MONTH(BulanRekap),1),'Absensi Harian'!$A$5:$A$404,"&lt;="&amp;EOMONTH(BulanRekap,0)))</f>
        <v/>
      </c>
      <c r="K14" s="21">
        <f>IF($A14="","",SUMIFS('Absensi Harian'!$I$5:$I$404,'Absensi Harian'!$B$5:$B$404,$A14,'Absensi Harian'!$A$5:$A$404,"&gt;="&amp;DATE(YEAR(BulanRekap),MONTH(BulanRekap),1),'Absensi Harian'!$A$5:$A$404,"&lt;="&amp;EOMONTH(BulanRekap,0)))</f>
        <v/>
      </c>
      <c r="L14" s="22">
        <f>IF($A14="","",SUMIFS('Absensi Harian'!$K$5:$K$404,'Absensi Harian'!$B$5:$B$404,$A14,'Absensi Harian'!$A$5:$A$404,"&gt;="&amp;DATE(YEAR(BulanRekap),MONTH(BulanRekap),1),'Absensi Harian'!$A$5:$A$404,"&lt;="&amp;EOMONTH(BulanRekap,0)))</f>
        <v/>
      </c>
    </row>
    <row r="15">
      <c r="A15" s="17">
        <f>IF(Karyawan!B15="","",Karyawan!B15)</f>
        <v/>
      </c>
      <c r="B15" s="17">
        <f>IF(A15="","",Karyawan!C15)</f>
        <v/>
      </c>
      <c r="C15" s="18">
        <f>IF($A15="","",COUNTIFS('Absensi Harian'!$B$5:$B$404,$A15,'Absensi Harian'!$D$5:$D$404,"H",'Absensi Harian'!$A$5:$A$404,"&gt;="&amp;DATE(YEAR(BulanRekap),MONTH(BulanRekap),1),'Absensi Harian'!$A$5:$A$404,"&lt;="&amp;EOMONTH(BulanRekap,0)))</f>
        <v/>
      </c>
      <c r="D15" s="18">
        <f>IF($A15="","",COUNTIFS('Absensi Harian'!$B$5:$B$404,$A15,'Absensi Harian'!$D$5:$D$404,"L",'Absensi Harian'!$A$5:$A$404,"&gt;="&amp;DATE(YEAR(BulanRekap),MONTH(BulanRekap),1),'Absensi Harian'!$A$5:$A$404,"&lt;="&amp;EOMONTH(BulanRekap,0)))</f>
        <v/>
      </c>
      <c r="E15" s="18">
        <f>IF($A15="","",COUNTIFS('Absensi Harian'!$B$5:$B$404,$A15,'Absensi Harian'!$D$5:$D$404,"I",'Absensi Harian'!$A$5:$A$404,"&gt;="&amp;DATE(YEAR(BulanRekap),MONTH(BulanRekap),1),'Absensi Harian'!$A$5:$A$404,"&lt;="&amp;EOMONTH(BulanRekap,0)))</f>
        <v/>
      </c>
      <c r="F15" s="18">
        <f>IF($A15="","",COUNTIFS('Absensi Harian'!$B$5:$B$404,$A15,'Absensi Harian'!$D$5:$D$404,"S",'Absensi Harian'!$A$5:$A$404,"&gt;="&amp;DATE(YEAR(BulanRekap),MONTH(BulanRekap),1),'Absensi Harian'!$A$5:$A$404,"&lt;="&amp;EOMONTH(BulanRekap,0)))</f>
        <v/>
      </c>
      <c r="G15" s="18">
        <f>IF($A15="","",COUNTIFS('Absensi Harian'!$B$5:$B$404,$A15,'Absensi Harian'!$D$5:$D$404,"C",'Absensi Harian'!$A$5:$A$404,"&gt;="&amp;DATE(YEAR(BulanRekap),MONTH(BulanRekap),1),'Absensi Harian'!$A$5:$A$404,"&lt;="&amp;EOMONTH(BulanRekap,0)))</f>
        <v/>
      </c>
      <c r="H15" s="18">
        <f>IF($A15="","",COUNTIFS('Absensi Harian'!$B$5:$B$404,$A15,'Absensi Harian'!$D$5:$D$404,"A",'Absensi Harian'!$A$5:$A$404,"&gt;="&amp;DATE(YEAR(BulanRekap),MONTH(BulanRekap),1),'Absensi Harian'!$A$5:$A$404,"&lt;="&amp;EOMONTH(BulanRekap,0)))</f>
        <v/>
      </c>
      <c r="I15" s="18">
        <f>IF($A15="","",COUNTIFS('Absensi Harian'!$B$5:$B$404,$A15,'Absensi Harian'!$G$5:$G$404,"&gt;0",'Absensi Harian'!$A$5:$A$404,"&gt;="&amp;DATE(YEAR(BulanRekap),MONTH(BulanRekap),1),'Absensi Harian'!$A$5:$A$404,"&lt;="&amp;EOMONTH(BulanRekap,0)))</f>
        <v/>
      </c>
      <c r="J15" s="18">
        <f>IF($A15="","",SUMIFS('Absensi Harian'!$G$5:$G$404,'Absensi Harian'!$B$5:$B$404,$A15,'Absensi Harian'!$A$5:$A$404,"&gt;="&amp;DATE(YEAR(BulanRekap),MONTH(BulanRekap),1),'Absensi Harian'!$A$5:$A$404,"&lt;="&amp;EOMONTH(BulanRekap,0)))</f>
        <v/>
      </c>
      <c r="K15" s="21">
        <f>IF($A15="","",SUMIFS('Absensi Harian'!$I$5:$I$404,'Absensi Harian'!$B$5:$B$404,$A15,'Absensi Harian'!$A$5:$A$404,"&gt;="&amp;DATE(YEAR(BulanRekap),MONTH(BulanRekap),1),'Absensi Harian'!$A$5:$A$404,"&lt;="&amp;EOMONTH(BulanRekap,0)))</f>
        <v/>
      </c>
      <c r="L15" s="22">
        <f>IF($A15="","",SUMIFS('Absensi Harian'!$K$5:$K$404,'Absensi Harian'!$B$5:$B$404,$A15,'Absensi Harian'!$A$5:$A$404,"&gt;="&amp;DATE(YEAR(BulanRekap),MONTH(BulanRekap),1),'Absensi Harian'!$A$5:$A$404,"&lt;="&amp;EOMONTH(BulanRekap,0)))</f>
        <v/>
      </c>
    </row>
    <row r="16">
      <c r="A16" s="17">
        <f>IF(Karyawan!B16="","",Karyawan!B16)</f>
        <v/>
      </c>
      <c r="B16" s="17">
        <f>IF(A16="","",Karyawan!C16)</f>
        <v/>
      </c>
      <c r="C16" s="18">
        <f>IF($A16="","",COUNTIFS('Absensi Harian'!$B$5:$B$404,$A16,'Absensi Harian'!$D$5:$D$404,"H",'Absensi Harian'!$A$5:$A$404,"&gt;="&amp;DATE(YEAR(BulanRekap),MONTH(BulanRekap),1),'Absensi Harian'!$A$5:$A$404,"&lt;="&amp;EOMONTH(BulanRekap,0)))</f>
        <v/>
      </c>
      <c r="D16" s="18">
        <f>IF($A16="","",COUNTIFS('Absensi Harian'!$B$5:$B$404,$A16,'Absensi Harian'!$D$5:$D$404,"L",'Absensi Harian'!$A$5:$A$404,"&gt;="&amp;DATE(YEAR(BulanRekap),MONTH(BulanRekap),1),'Absensi Harian'!$A$5:$A$404,"&lt;="&amp;EOMONTH(BulanRekap,0)))</f>
        <v/>
      </c>
      <c r="E16" s="18">
        <f>IF($A16="","",COUNTIFS('Absensi Harian'!$B$5:$B$404,$A16,'Absensi Harian'!$D$5:$D$404,"I",'Absensi Harian'!$A$5:$A$404,"&gt;="&amp;DATE(YEAR(BulanRekap),MONTH(BulanRekap),1),'Absensi Harian'!$A$5:$A$404,"&lt;="&amp;EOMONTH(BulanRekap,0)))</f>
        <v/>
      </c>
      <c r="F16" s="18">
        <f>IF($A16="","",COUNTIFS('Absensi Harian'!$B$5:$B$404,$A16,'Absensi Harian'!$D$5:$D$404,"S",'Absensi Harian'!$A$5:$A$404,"&gt;="&amp;DATE(YEAR(BulanRekap),MONTH(BulanRekap),1),'Absensi Harian'!$A$5:$A$404,"&lt;="&amp;EOMONTH(BulanRekap,0)))</f>
        <v/>
      </c>
      <c r="G16" s="18">
        <f>IF($A16="","",COUNTIFS('Absensi Harian'!$B$5:$B$404,$A16,'Absensi Harian'!$D$5:$D$404,"C",'Absensi Harian'!$A$5:$A$404,"&gt;="&amp;DATE(YEAR(BulanRekap),MONTH(BulanRekap),1),'Absensi Harian'!$A$5:$A$404,"&lt;="&amp;EOMONTH(BulanRekap,0)))</f>
        <v/>
      </c>
      <c r="H16" s="18">
        <f>IF($A16="","",COUNTIFS('Absensi Harian'!$B$5:$B$404,$A16,'Absensi Harian'!$D$5:$D$404,"A",'Absensi Harian'!$A$5:$A$404,"&gt;="&amp;DATE(YEAR(BulanRekap),MONTH(BulanRekap),1),'Absensi Harian'!$A$5:$A$404,"&lt;="&amp;EOMONTH(BulanRekap,0)))</f>
        <v/>
      </c>
      <c r="I16" s="18">
        <f>IF($A16="","",COUNTIFS('Absensi Harian'!$B$5:$B$404,$A16,'Absensi Harian'!$G$5:$G$404,"&gt;0",'Absensi Harian'!$A$5:$A$404,"&gt;="&amp;DATE(YEAR(BulanRekap),MONTH(BulanRekap),1),'Absensi Harian'!$A$5:$A$404,"&lt;="&amp;EOMONTH(BulanRekap,0)))</f>
        <v/>
      </c>
      <c r="J16" s="18">
        <f>IF($A16="","",SUMIFS('Absensi Harian'!$G$5:$G$404,'Absensi Harian'!$B$5:$B$404,$A16,'Absensi Harian'!$A$5:$A$404,"&gt;="&amp;DATE(YEAR(BulanRekap),MONTH(BulanRekap),1),'Absensi Harian'!$A$5:$A$404,"&lt;="&amp;EOMONTH(BulanRekap,0)))</f>
        <v/>
      </c>
      <c r="K16" s="21">
        <f>IF($A16="","",SUMIFS('Absensi Harian'!$I$5:$I$404,'Absensi Harian'!$B$5:$B$404,$A16,'Absensi Harian'!$A$5:$A$404,"&gt;="&amp;DATE(YEAR(BulanRekap),MONTH(BulanRekap),1),'Absensi Harian'!$A$5:$A$404,"&lt;="&amp;EOMONTH(BulanRekap,0)))</f>
        <v/>
      </c>
      <c r="L16" s="22">
        <f>IF($A16="","",SUMIFS('Absensi Harian'!$K$5:$K$404,'Absensi Harian'!$B$5:$B$404,$A16,'Absensi Harian'!$A$5:$A$404,"&gt;="&amp;DATE(YEAR(BulanRekap),MONTH(BulanRekap),1),'Absensi Harian'!$A$5:$A$404,"&lt;="&amp;EOMONTH(BulanRekap,0)))</f>
        <v/>
      </c>
    </row>
    <row r="17">
      <c r="A17" s="17">
        <f>IF(Karyawan!B17="","",Karyawan!B17)</f>
        <v/>
      </c>
      <c r="B17" s="17">
        <f>IF(A17="","",Karyawan!C17)</f>
        <v/>
      </c>
      <c r="C17" s="18">
        <f>IF($A17="","",COUNTIFS('Absensi Harian'!$B$5:$B$404,$A17,'Absensi Harian'!$D$5:$D$404,"H",'Absensi Harian'!$A$5:$A$404,"&gt;="&amp;DATE(YEAR(BulanRekap),MONTH(BulanRekap),1),'Absensi Harian'!$A$5:$A$404,"&lt;="&amp;EOMONTH(BulanRekap,0)))</f>
        <v/>
      </c>
      <c r="D17" s="18">
        <f>IF($A17="","",COUNTIFS('Absensi Harian'!$B$5:$B$404,$A17,'Absensi Harian'!$D$5:$D$404,"L",'Absensi Harian'!$A$5:$A$404,"&gt;="&amp;DATE(YEAR(BulanRekap),MONTH(BulanRekap),1),'Absensi Harian'!$A$5:$A$404,"&lt;="&amp;EOMONTH(BulanRekap,0)))</f>
        <v/>
      </c>
      <c r="E17" s="18">
        <f>IF($A17="","",COUNTIFS('Absensi Harian'!$B$5:$B$404,$A17,'Absensi Harian'!$D$5:$D$404,"I",'Absensi Harian'!$A$5:$A$404,"&gt;="&amp;DATE(YEAR(BulanRekap),MONTH(BulanRekap),1),'Absensi Harian'!$A$5:$A$404,"&lt;="&amp;EOMONTH(BulanRekap,0)))</f>
        <v/>
      </c>
      <c r="F17" s="18">
        <f>IF($A17="","",COUNTIFS('Absensi Harian'!$B$5:$B$404,$A17,'Absensi Harian'!$D$5:$D$404,"S",'Absensi Harian'!$A$5:$A$404,"&gt;="&amp;DATE(YEAR(BulanRekap),MONTH(BulanRekap),1),'Absensi Harian'!$A$5:$A$404,"&lt;="&amp;EOMONTH(BulanRekap,0)))</f>
        <v/>
      </c>
      <c r="G17" s="18">
        <f>IF($A17="","",COUNTIFS('Absensi Harian'!$B$5:$B$404,$A17,'Absensi Harian'!$D$5:$D$404,"C",'Absensi Harian'!$A$5:$A$404,"&gt;="&amp;DATE(YEAR(BulanRekap),MONTH(BulanRekap),1),'Absensi Harian'!$A$5:$A$404,"&lt;="&amp;EOMONTH(BulanRekap,0)))</f>
        <v/>
      </c>
      <c r="H17" s="18">
        <f>IF($A17="","",COUNTIFS('Absensi Harian'!$B$5:$B$404,$A17,'Absensi Harian'!$D$5:$D$404,"A",'Absensi Harian'!$A$5:$A$404,"&gt;="&amp;DATE(YEAR(BulanRekap),MONTH(BulanRekap),1),'Absensi Harian'!$A$5:$A$404,"&lt;="&amp;EOMONTH(BulanRekap,0)))</f>
        <v/>
      </c>
      <c r="I17" s="18">
        <f>IF($A17="","",COUNTIFS('Absensi Harian'!$B$5:$B$404,$A17,'Absensi Harian'!$G$5:$G$404,"&gt;0",'Absensi Harian'!$A$5:$A$404,"&gt;="&amp;DATE(YEAR(BulanRekap),MONTH(BulanRekap),1),'Absensi Harian'!$A$5:$A$404,"&lt;="&amp;EOMONTH(BulanRekap,0)))</f>
        <v/>
      </c>
      <c r="J17" s="18">
        <f>IF($A17="","",SUMIFS('Absensi Harian'!$G$5:$G$404,'Absensi Harian'!$B$5:$B$404,$A17,'Absensi Harian'!$A$5:$A$404,"&gt;="&amp;DATE(YEAR(BulanRekap),MONTH(BulanRekap),1),'Absensi Harian'!$A$5:$A$404,"&lt;="&amp;EOMONTH(BulanRekap,0)))</f>
        <v/>
      </c>
      <c r="K17" s="21">
        <f>IF($A17="","",SUMIFS('Absensi Harian'!$I$5:$I$404,'Absensi Harian'!$B$5:$B$404,$A17,'Absensi Harian'!$A$5:$A$404,"&gt;="&amp;DATE(YEAR(BulanRekap),MONTH(BulanRekap),1),'Absensi Harian'!$A$5:$A$404,"&lt;="&amp;EOMONTH(BulanRekap,0)))</f>
        <v/>
      </c>
      <c r="L17" s="22">
        <f>IF($A17="","",SUMIFS('Absensi Harian'!$K$5:$K$404,'Absensi Harian'!$B$5:$B$404,$A17,'Absensi Harian'!$A$5:$A$404,"&gt;="&amp;DATE(YEAR(BulanRekap),MONTH(BulanRekap),1),'Absensi Harian'!$A$5:$A$404,"&lt;="&amp;EOMONTH(BulanRekap,0)))</f>
        <v/>
      </c>
    </row>
    <row r="18">
      <c r="A18" s="17">
        <f>IF(Karyawan!B18="","",Karyawan!B18)</f>
        <v/>
      </c>
      <c r="B18" s="17">
        <f>IF(A18="","",Karyawan!C18)</f>
        <v/>
      </c>
      <c r="C18" s="18">
        <f>IF($A18="","",COUNTIFS('Absensi Harian'!$B$5:$B$404,$A18,'Absensi Harian'!$D$5:$D$404,"H",'Absensi Harian'!$A$5:$A$404,"&gt;="&amp;DATE(YEAR(BulanRekap),MONTH(BulanRekap),1),'Absensi Harian'!$A$5:$A$404,"&lt;="&amp;EOMONTH(BulanRekap,0)))</f>
        <v/>
      </c>
      <c r="D18" s="18">
        <f>IF($A18="","",COUNTIFS('Absensi Harian'!$B$5:$B$404,$A18,'Absensi Harian'!$D$5:$D$404,"L",'Absensi Harian'!$A$5:$A$404,"&gt;="&amp;DATE(YEAR(BulanRekap),MONTH(BulanRekap),1),'Absensi Harian'!$A$5:$A$404,"&lt;="&amp;EOMONTH(BulanRekap,0)))</f>
        <v/>
      </c>
      <c r="E18" s="18">
        <f>IF($A18="","",COUNTIFS('Absensi Harian'!$B$5:$B$404,$A18,'Absensi Harian'!$D$5:$D$404,"I",'Absensi Harian'!$A$5:$A$404,"&gt;="&amp;DATE(YEAR(BulanRekap),MONTH(BulanRekap),1),'Absensi Harian'!$A$5:$A$404,"&lt;="&amp;EOMONTH(BulanRekap,0)))</f>
        <v/>
      </c>
      <c r="F18" s="18">
        <f>IF($A18="","",COUNTIFS('Absensi Harian'!$B$5:$B$404,$A18,'Absensi Harian'!$D$5:$D$404,"S",'Absensi Harian'!$A$5:$A$404,"&gt;="&amp;DATE(YEAR(BulanRekap),MONTH(BulanRekap),1),'Absensi Harian'!$A$5:$A$404,"&lt;="&amp;EOMONTH(BulanRekap,0)))</f>
        <v/>
      </c>
      <c r="G18" s="18">
        <f>IF($A18="","",COUNTIFS('Absensi Harian'!$B$5:$B$404,$A18,'Absensi Harian'!$D$5:$D$404,"C",'Absensi Harian'!$A$5:$A$404,"&gt;="&amp;DATE(YEAR(BulanRekap),MONTH(BulanRekap),1),'Absensi Harian'!$A$5:$A$404,"&lt;="&amp;EOMONTH(BulanRekap,0)))</f>
        <v/>
      </c>
      <c r="H18" s="18">
        <f>IF($A18="","",COUNTIFS('Absensi Harian'!$B$5:$B$404,$A18,'Absensi Harian'!$D$5:$D$404,"A",'Absensi Harian'!$A$5:$A$404,"&gt;="&amp;DATE(YEAR(BulanRekap),MONTH(BulanRekap),1),'Absensi Harian'!$A$5:$A$404,"&lt;="&amp;EOMONTH(BulanRekap,0)))</f>
        <v/>
      </c>
      <c r="I18" s="18">
        <f>IF($A18="","",COUNTIFS('Absensi Harian'!$B$5:$B$404,$A18,'Absensi Harian'!$G$5:$G$404,"&gt;0",'Absensi Harian'!$A$5:$A$404,"&gt;="&amp;DATE(YEAR(BulanRekap),MONTH(BulanRekap),1),'Absensi Harian'!$A$5:$A$404,"&lt;="&amp;EOMONTH(BulanRekap,0)))</f>
        <v/>
      </c>
      <c r="J18" s="18">
        <f>IF($A18="","",SUMIFS('Absensi Harian'!$G$5:$G$404,'Absensi Harian'!$B$5:$B$404,$A18,'Absensi Harian'!$A$5:$A$404,"&gt;="&amp;DATE(YEAR(BulanRekap),MONTH(BulanRekap),1),'Absensi Harian'!$A$5:$A$404,"&lt;="&amp;EOMONTH(BulanRekap,0)))</f>
        <v/>
      </c>
      <c r="K18" s="21">
        <f>IF($A18="","",SUMIFS('Absensi Harian'!$I$5:$I$404,'Absensi Harian'!$B$5:$B$404,$A18,'Absensi Harian'!$A$5:$A$404,"&gt;="&amp;DATE(YEAR(BulanRekap),MONTH(BulanRekap),1),'Absensi Harian'!$A$5:$A$404,"&lt;="&amp;EOMONTH(BulanRekap,0)))</f>
        <v/>
      </c>
      <c r="L18" s="22">
        <f>IF($A18="","",SUMIFS('Absensi Harian'!$K$5:$K$404,'Absensi Harian'!$B$5:$B$404,$A18,'Absensi Harian'!$A$5:$A$404,"&gt;="&amp;DATE(YEAR(BulanRekap),MONTH(BulanRekap),1),'Absensi Harian'!$A$5:$A$404,"&lt;="&amp;EOMONTH(BulanRekap,0)))</f>
        <v/>
      </c>
    </row>
    <row r="19">
      <c r="A19" s="17">
        <f>IF(Karyawan!B19="","",Karyawan!B19)</f>
        <v/>
      </c>
      <c r="B19" s="17">
        <f>IF(A19="","",Karyawan!C19)</f>
        <v/>
      </c>
      <c r="C19" s="18">
        <f>IF($A19="","",COUNTIFS('Absensi Harian'!$B$5:$B$404,$A19,'Absensi Harian'!$D$5:$D$404,"H",'Absensi Harian'!$A$5:$A$404,"&gt;="&amp;DATE(YEAR(BulanRekap),MONTH(BulanRekap),1),'Absensi Harian'!$A$5:$A$404,"&lt;="&amp;EOMONTH(BulanRekap,0)))</f>
        <v/>
      </c>
      <c r="D19" s="18">
        <f>IF($A19="","",COUNTIFS('Absensi Harian'!$B$5:$B$404,$A19,'Absensi Harian'!$D$5:$D$404,"L",'Absensi Harian'!$A$5:$A$404,"&gt;="&amp;DATE(YEAR(BulanRekap),MONTH(BulanRekap),1),'Absensi Harian'!$A$5:$A$404,"&lt;="&amp;EOMONTH(BulanRekap,0)))</f>
        <v/>
      </c>
      <c r="E19" s="18">
        <f>IF($A19="","",COUNTIFS('Absensi Harian'!$B$5:$B$404,$A19,'Absensi Harian'!$D$5:$D$404,"I",'Absensi Harian'!$A$5:$A$404,"&gt;="&amp;DATE(YEAR(BulanRekap),MONTH(BulanRekap),1),'Absensi Harian'!$A$5:$A$404,"&lt;="&amp;EOMONTH(BulanRekap,0)))</f>
        <v/>
      </c>
      <c r="F19" s="18">
        <f>IF($A19="","",COUNTIFS('Absensi Harian'!$B$5:$B$404,$A19,'Absensi Harian'!$D$5:$D$404,"S",'Absensi Harian'!$A$5:$A$404,"&gt;="&amp;DATE(YEAR(BulanRekap),MONTH(BulanRekap),1),'Absensi Harian'!$A$5:$A$404,"&lt;="&amp;EOMONTH(BulanRekap,0)))</f>
        <v/>
      </c>
      <c r="G19" s="18">
        <f>IF($A19="","",COUNTIFS('Absensi Harian'!$B$5:$B$404,$A19,'Absensi Harian'!$D$5:$D$404,"C",'Absensi Harian'!$A$5:$A$404,"&gt;="&amp;DATE(YEAR(BulanRekap),MONTH(BulanRekap),1),'Absensi Harian'!$A$5:$A$404,"&lt;="&amp;EOMONTH(BulanRekap,0)))</f>
        <v/>
      </c>
      <c r="H19" s="18">
        <f>IF($A19="","",COUNTIFS('Absensi Harian'!$B$5:$B$404,$A19,'Absensi Harian'!$D$5:$D$404,"A",'Absensi Harian'!$A$5:$A$404,"&gt;="&amp;DATE(YEAR(BulanRekap),MONTH(BulanRekap),1),'Absensi Harian'!$A$5:$A$404,"&lt;="&amp;EOMONTH(BulanRekap,0)))</f>
        <v/>
      </c>
      <c r="I19" s="18">
        <f>IF($A19="","",COUNTIFS('Absensi Harian'!$B$5:$B$404,$A19,'Absensi Harian'!$G$5:$G$404,"&gt;0",'Absensi Harian'!$A$5:$A$404,"&gt;="&amp;DATE(YEAR(BulanRekap),MONTH(BulanRekap),1),'Absensi Harian'!$A$5:$A$404,"&lt;="&amp;EOMONTH(BulanRekap,0)))</f>
        <v/>
      </c>
      <c r="J19" s="18">
        <f>IF($A19="","",SUMIFS('Absensi Harian'!$G$5:$G$404,'Absensi Harian'!$B$5:$B$404,$A19,'Absensi Harian'!$A$5:$A$404,"&gt;="&amp;DATE(YEAR(BulanRekap),MONTH(BulanRekap),1),'Absensi Harian'!$A$5:$A$404,"&lt;="&amp;EOMONTH(BulanRekap,0)))</f>
        <v/>
      </c>
      <c r="K19" s="21">
        <f>IF($A19="","",SUMIFS('Absensi Harian'!$I$5:$I$404,'Absensi Harian'!$B$5:$B$404,$A19,'Absensi Harian'!$A$5:$A$404,"&gt;="&amp;DATE(YEAR(BulanRekap),MONTH(BulanRekap),1),'Absensi Harian'!$A$5:$A$404,"&lt;="&amp;EOMONTH(BulanRekap,0)))</f>
        <v/>
      </c>
      <c r="L19" s="22">
        <f>IF($A19="","",SUMIFS('Absensi Harian'!$K$5:$K$404,'Absensi Harian'!$B$5:$B$404,$A19,'Absensi Harian'!$A$5:$A$404,"&gt;="&amp;DATE(YEAR(BulanRekap),MONTH(BulanRekap),1),'Absensi Harian'!$A$5:$A$404,"&lt;="&amp;EOMONTH(BulanRekap,0)))</f>
        <v/>
      </c>
    </row>
    <row r="20">
      <c r="A20" s="17">
        <f>IF(Karyawan!B20="","",Karyawan!B20)</f>
        <v/>
      </c>
      <c r="B20" s="17">
        <f>IF(A20="","",Karyawan!C20)</f>
        <v/>
      </c>
      <c r="C20" s="18">
        <f>IF($A20="","",COUNTIFS('Absensi Harian'!$B$5:$B$404,$A20,'Absensi Harian'!$D$5:$D$404,"H",'Absensi Harian'!$A$5:$A$404,"&gt;="&amp;DATE(YEAR(BulanRekap),MONTH(BulanRekap),1),'Absensi Harian'!$A$5:$A$404,"&lt;="&amp;EOMONTH(BulanRekap,0)))</f>
        <v/>
      </c>
      <c r="D20" s="18">
        <f>IF($A20="","",COUNTIFS('Absensi Harian'!$B$5:$B$404,$A20,'Absensi Harian'!$D$5:$D$404,"L",'Absensi Harian'!$A$5:$A$404,"&gt;="&amp;DATE(YEAR(BulanRekap),MONTH(BulanRekap),1),'Absensi Harian'!$A$5:$A$404,"&lt;="&amp;EOMONTH(BulanRekap,0)))</f>
        <v/>
      </c>
      <c r="E20" s="18">
        <f>IF($A20="","",COUNTIFS('Absensi Harian'!$B$5:$B$404,$A20,'Absensi Harian'!$D$5:$D$404,"I",'Absensi Harian'!$A$5:$A$404,"&gt;="&amp;DATE(YEAR(BulanRekap),MONTH(BulanRekap),1),'Absensi Harian'!$A$5:$A$404,"&lt;="&amp;EOMONTH(BulanRekap,0)))</f>
        <v/>
      </c>
      <c r="F20" s="18">
        <f>IF($A20="","",COUNTIFS('Absensi Harian'!$B$5:$B$404,$A20,'Absensi Harian'!$D$5:$D$404,"S",'Absensi Harian'!$A$5:$A$404,"&gt;="&amp;DATE(YEAR(BulanRekap),MONTH(BulanRekap),1),'Absensi Harian'!$A$5:$A$404,"&lt;="&amp;EOMONTH(BulanRekap,0)))</f>
        <v/>
      </c>
      <c r="G20" s="18">
        <f>IF($A20="","",COUNTIFS('Absensi Harian'!$B$5:$B$404,$A20,'Absensi Harian'!$D$5:$D$404,"C",'Absensi Harian'!$A$5:$A$404,"&gt;="&amp;DATE(YEAR(BulanRekap),MONTH(BulanRekap),1),'Absensi Harian'!$A$5:$A$404,"&lt;="&amp;EOMONTH(BulanRekap,0)))</f>
        <v/>
      </c>
      <c r="H20" s="18">
        <f>IF($A20="","",COUNTIFS('Absensi Harian'!$B$5:$B$404,$A20,'Absensi Harian'!$D$5:$D$404,"A",'Absensi Harian'!$A$5:$A$404,"&gt;="&amp;DATE(YEAR(BulanRekap),MONTH(BulanRekap),1),'Absensi Harian'!$A$5:$A$404,"&lt;="&amp;EOMONTH(BulanRekap,0)))</f>
        <v/>
      </c>
      <c r="I20" s="18">
        <f>IF($A20="","",COUNTIFS('Absensi Harian'!$B$5:$B$404,$A20,'Absensi Harian'!$G$5:$G$404,"&gt;0",'Absensi Harian'!$A$5:$A$404,"&gt;="&amp;DATE(YEAR(BulanRekap),MONTH(BulanRekap),1),'Absensi Harian'!$A$5:$A$404,"&lt;="&amp;EOMONTH(BulanRekap,0)))</f>
        <v/>
      </c>
      <c r="J20" s="18">
        <f>IF($A20="","",SUMIFS('Absensi Harian'!$G$5:$G$404,'Absensi Harian'!$B$5:$B$404,$A20,'Absensi Harian'!$A$5:$A$404,"&gt;="&amp;DATE(YEAR(BulanRekap),MONTH(BulanRekap),1),'Absensi Harian'!$A$5:$A$404,"&lt;="&amp;EOMONTH(BulanRekap,0)))</f>
        <v/>
      </c>
      <c r="K20" s="21">
        <f>IF($A20="","",SUMIFS('Absensi Harian'!$I$5:$I$404,'Absensi Harian'!$B$5:$B$404,$A20,'Absensi Harian'!$A$5:$A$404,"&gt;="&amp;DATE(YEAR(BulanRekap),MONTH(BulanRekap),1),'Absensi Harian'!$A$5:$A$404,"&lt;="&amp;EOMONTH(BulanRekap,0)))</f>
        <v/>
      </c>
      <c r="L20" s="22">
        <f>IF($A20="","",SUMIFS('Absensi Harian'!$K$5:$K$404,'Absensi Harian'!$B$5:$B$404,$A20,'Absensi Harian'!$A$5:$A$404,"&gt;="&amp;DATE(YEAR(BulanRekap),MONTH(BulanRekap),1),'Absensi Harian'!$A$5:$A$404,"&lt;="&amp;EOMONTH(BulanRekap,0)))</f>
        <v/>
      </c>
    </row>
    <row r="21">
      <c r="A21" s="17">
        <f>IF(Karyawan!B21="","",Karyawan!B21)</f>
        <v/>
      </c>
      <c r="B21" s="17">
        <f>IF(A21="","",Karyawan!C21)</f>
        <v/>
      </c>
      <c r="C21" s="18">
        <f>IF($A21="","",COUNTIFS('Absensi Harian'!$B$5:$B$404,$A21,'Absensi Harian'!$D$5:$D$404,"H",'Absensi Harian'!$A$5:$A$404,"&gt;="&amp;DATE(YEAR(BulanRekap),MONTH(BulanRekap),1),'Absensi Harian'!$A$5:$A$404,"&lt;="&amp;EOMONTH(BulanRekap,0)))</f>
        <v/>
      </c>
      <c r="D21" s="18">
        <f>IF($A21="","",COUNTIFS('Absensi Harian'!$B$5:$B$404,$A21,'Absensi Harian'!$D$5:$D$404,"L",'Absensi Harian'!$A$5:$A$404,"&gt;="&amp;DATE(YEAR(BulanRekap),MONTH(BulanRekap),1),'Absensi Harian'!$A$5:$A$404,"&lt;="&amp;EOMONTH(BulanRekap,0)))</f>
        <v/>
      </c>
      <c r="E21" s="18">
        <f>IF($A21="","",COUNTIFS('Absensi Harian'!$B$5:$B$404,$A21,'Absensi Harian'!$D$5:$D$404,"I",'Absensi Harian'!$A$5:$A$404,"&gt;="&amp;DATE(YEAR(BulanRekap),MONTH(BulanRekap),1),'Absensi Harian'!$A$5:$A$404,"&lt;="&amp;EOMONTH(BulanRekap,0)))</f>
        <v/>
      </c>
      <c r="F21" s="18">
        <f>IF($A21="","",COUNTIFS('Absensi Harian'!$B$5:$B$404,$A21,'Absensi Harian'!$D$5:$D$404,"S",'Absensi Harian'!$A$5:$A$404,"&gt;="&amp;DATE(YEAR(BulanRekap),MONTH(BulanRekap),1),'Absensi Harian'!$A$5:$A$404,"&lt;="&amp;EOMONTH(BulanRekap,0)))</f>
        <v/>
      </c>
      <c r="G21" s="18">
        <f>IF($A21="","",COUNTIFS('Absensi Harian'!$B$5:$B$404,$A21,'Absensi Harian'!$D$5:$D$404,"C",'Absensi Harian'!$A$5:$A$404,"&gt;="&amp;DATE(YEAR(BulanRekap),MONTH(BulanRekap),1),'Absensi Harian'!$A$5:$A$404,"&lt;="&amp;EOMONTH(BulanRekap,0)))</f>
        <v/>
      </c>
      <c r="H21" s="18">
        <f>IF($A21="","",COUNTIFS('Absensi Harian'!$B$5:$B$404,$A21,'Absensi Harian'!$D$5:$D$404,"A",'Absensi Harian'!$A$5:$A$404,"&gt;="&amp;DATE(YEAR(BulanRekap),MONTH(BulanRekap),1),'Absensi Harian'!$A$5:$A$404,"&lt;="&amp;EOMONTH(BulanRekap,0)))</f>
        <v/>
      </c>
      <c r="I21" s="18">
        <f>IF($A21="","",COUNTIFS('Absensi Harian'!$B$5:$B$404,$A21,'Absensi Harian'!$G$5:$G$404,"&gt;0",'Absensi Harian'!$A$5:$A$404,"&gt;="&amp;DATE(YEAR(BulanRekap),MONTH(BulanRekap),1),'Absensi Harian'!$A$5:$A$404,"&lt;="&amp;EOMONTH(BulanRekap,0)))</f>
        <v/>
      </c>
      <c r="J21" s="18">
        <f>IF($A21="","",SUMIFS('Absensi Harian'!$G$5:$G$404,'Absensi Harian'!$B$5:$B$404,$A21,'Absensi Harian'!$A$5:$A$404,"&gt;="&amp;DATE(YEAR(BulanRekap),MONTH(BulanRekap),1),'Absensi Harian'!$A$5:$A$404,"&lt;="&amp;EOMONTH(BulanRekap,0)))</f>
        <v/>
      </c>
      <c r="K21" s="21">
        <f>IF($A21="","",SUMIFS('Absensi Harian'!$I$5:$I$404,'Absensi Harian'!$B$5:$B$404,$A21,'Absensi Harian'!$A$5:$A$404,"&gt;="&amp;DATE(YEAR(BulanRekap),MONTH(BulanRekap),1),'Absensi Harian'!$A$5:$A$404,"&lt;="&amp;EOMONTH(BulanRekap,0)))</f>
        <v/>
      </c>
      <c r="L21" s="22">
        <f>IF($A21="","",SUMIFS('Absensi Harian'!$K$5:$K$404,'Absensi Harian'!$B$5:$B$404,$A21,'Absensi Harian'!$A$5:$A$404,"&gt;="&amp;DATE(YEAR(BulanRekap),MONTH(BulanRekap),1),'Absensi Harian'!$A$5:$A$404,"&lt;="&amp;EOMONTH(BulanRekap,0)))</f>
        <v/>
      </c>
    </row>
    <row r="22">
      <c r="A22" s="17">
        <f>IF(Karyawan!B22="","",Karyawan!B22)</f>
        <v/>
      </c>
      <c r="B22" s="17">
        <f>IF(A22="","",Karyawan!C22)</f>
        <v/>
      </c>
      <c r="C22" s="18">
        <f>IF($A22="","",COUNTIFS('Absensi Harian'!$B$5:$B$404,$A22,'Absensi Harian'!$D$5:$D$404,"H",'Absensi Harian'!$A$5:$A$404,"&gt;="&amp;DATE(YEAR(BulanRekap),MONTH(BulanRekap),1),'Absensi Harian'!$A$5:$A$404,"&lt;="&amp;EOMONTH(BulanRekap,0)))</f>
        <v/>
      </c>
      <c r="D22" s="18">
        <f>IF($A22="","",COUNTIFS('Absensi Harian'!$B$5:$B$404,$A22,'Absensi Harian'!$D$5:$D$404,"L",'Absensi Harian'!$A$5:$A$404,"&gt;="&amp;DATE(YEAR(BulanRekap),MONTH(BulanRekap),1),'Absensi Harian'!$A$5:$A$404,"&lt;="&amp;EOMONTH(BulanRekap,0)))</f>
        <v/>
      </c>
      <c r="E22" s="18">
        <f>IF($A22="","",COUNTIFS('Absensi Harian'!$B$5:$B$404,$A22,'Absensi Harian'!$D$5:$D$404,"I",'Absensi Harian'!$A$5:$A$404,"&gt;="&amp;DATE(YEAR(BulanRekap),MONTH(BulanRekap),1),'Absensi Harian'!$A$5:$A$404,"&lt;="&amp;EOMONTH(BulanRekap,0)))</f>
        <v/>
      </c>
      <c r="F22" s="18">
        <f>IF($A22="","",COUNTIFS('Absensi Harian'!$B$5:$B$404,$A22,'Absensi Harian'!$D$5:$D$404,"S",'Absensi Harian'!$A$5:$A$404,"&gt;="&amp;DATE(YEAR(BulanRekap),MONTH(BulanRekap),1),'Absensi Harian'!$A$5:$A$404,"&lt;="&amp;EOMONTH(BulanRekap,0)))</f>
        <v/>
      </c>
      <c r="G22" s="18">
        <f>IF($A22="","",COUNTIFS('Absensi Harian'!$B$5:$B$404,$A22,'Absensi Harian'!$D$5:$D$404,"C",'Absensi Harian'!$A$5:$A$404,"&gt;="&amp;DATE(YEAR(BulanRekap),MONTH(BulanRekap),1),'Absensi Harian'!$A$5:$A$404,"&lt;="&amp;EOMONTH(BulanRekap,0)))</f>
        <v/>
      </c>
      <c r="H22" s="18">
        <f>IF($A22="","",COUNTIFS('Absensi Harian'!$B$5:$B$404,$A22,'Absensi Harian'!$D$5:$D$404,"A",'Absensi Harian'!$A$5:$A$404,"&gt;="&amp;DATE(YEAR(BulanRekap),MONTH(BulanRekap),1),'Absensi Harian'!$A$5:$A$404,"&lt;="&amp;EOMONTH(BulanRekap,0)))</f>
        <v/>
      </c>
      <c r="I22" s="18">
        <f>IF($A22="","",COUNTIFS('Absensi Harian'!$B$5:$B$404,$A22,'Absensi Harian'!$G$5:$G$404,"&gt;0",'Absensi Harian'!$A$5:$A$404,"&gt;="&amp;DATE(YEAR(BulanRekap),MONTH(BulanRekap),1),'Absensi Harian'!$A$5:$A$404,"&lt;="&amp;EOMONTH(BulanRekap,0)))</f>
        <v/>
      </c>
      <c r="J22" s="18">
        <f>IF($A22="","",SUMIFS('Absensi Harian'!$G$5:$G$404,'Absensi Harian'!$B$5:$B$404,$A22,'Absensi Harian'!$A$5:$A$404,"&gt;="&amp;DATE(YEAR(BulanRekap),MONTH(BulanRekap),1),'Absensi Harian'!$A$5:$A$404,"&lt;="&amp;EOMONTH(BulanRekap,0)))</f>
        <v/>
      </c>
      <c r="K22" s="21">
        <f>IF($A22="","",SUMIFS('Absensi Harian'!$I$5:$I$404,'Absensi Harian'!$B$5:$B$404,$A22,'Absensi Harian'!$A$5:$A$404,"&gt;="&amp;DATE(YEAR(BulanRekap),MONTH(BulanRekap),1),'Absensi Harian'!$A$5:$A$404,"&lt;="&amp;EOMONTH(BulanRekap,0)))</f>
        <v/>
      </c>
      <c r="L22" s="22">
        <f>IF($A22="","",SUMIFS('Absensi Harian'!$K$5:$K$404,'Absensi Harian'!$B$5:$B$404,$A22,'Absensi Harian'!$A$5:$A$404,"&gt;="&amp;DATE(YEAR(BulanRekap),MONTH(BulanRekap),1),'Absensi Harian'!$A$5:$A$404,"&lt;="&amp;EOMONTH(BulanRekap,0)))</f>
        <v/>
      </c>
    </row>
    <row r="23">
      <c r="A23" s="17">
        <f>IF(Karyawan!B23="","",Karyawan!B23)</f>
        <v/>
      </c>
      <c r="B23" s="17">
        <f>IF(A23="","",Karyawan!C23)</f>
        <v/>
      </c>
      <c r="C23" s="18">
        <f>IF($A23="","",COUNTIFS('Absensi Harian'!$B$5:$B$404,$A23,'Absensi Harian'!$D$5:$D$404,"H",'Absensi Harian'!$A$5:$A$404,"&gt;="&amp;DATE(YEAR(BulanRekap),MONTH(BulanRekap),1),'Absensi Harian'!$A$5:$A$404,"&lt;="&amp;EOMONTH(BulanRekap,0)))</f>
        <v/>
      </c>
      <c r="D23" s="18">
        <f>IF($A23="","",COUNTIFS('Absensi Harian'!$B$5:$B$404,$A23,'Absensi Harian'!$D$5:$D$404,"L",'Absensi Harian'!$A$5:$A$404,"&gt;="&amp;DATE(YEAR(BulanRekap),MONTH(BulanRekap),1),'Absensi Harian'!$A$5:$A$404,"&lt;="&amp;EOMONTH(BulanRekap,0)))</f>
        <v/>
      </c>
      <c r="E23" s="18">
        <f>IF($A23="","",COUNTIFS('Absensi Harian'!$B$5:$B$404,$A23,'Absensi Harian'!$D$5:$D$404,"I",'Absensi Harian'!$A$5:$A$404,"&gt;="&amp;DATE(YEAR(BulanRekap),MONTH(BulanRekap),1),'Absensi Harian'!$A$5:$A$404,"&lt;="&amp;EOMONTH(BulanRekap,0)))</f>
        <v/>
      </c>
      <c r="F23" s="18">
        <f>IF($A23="","",COUNTIFS('Absensi Harian'!$B$5:$B$404,$A23,'Absensi Harian'!$D$5:$D$404,"S",'Absensi Harian'!$A$5:$A$404,"&gt;="&amp;DATE(YEAR(BulanRekap),MONTH(BulanRekap),1),'Absensi Harian'!$A$5:$A$404,"&lt;="&amp;EOMONTH(BulanRekap,0)))</f>
        <v/>
      </c>
      <c r="G23" s="18">
        <f>IF($A23="","",COUNTIFS('Absensi Harian'!$B$5:$B$404,$A23,'Absensi Harian'!$D$5:$D$404,"C",'Absensi Harian'!$A$5:$A$404,"&gt;="&amp;DATE(YEAR(BulanRekap),MONTH(BulanRekap),1),'Absensi Harian'!$A$5:$A$404,"&lt;="&amp;EOMONTH(BulanRekap,0)))</f>
        <v/>
      </c>
      <c r="H23" s="18">
        <f>IF($A23="","",COUNTIFS('Absensi Harian'!$B$5:$B$404,$A23,'Absensi Harian'!$D$5:$D$404,"A",'Absensi Harian'!$A$5:$A$404,"&gt;="&amp;DATE(YEAR(BulanRekap),MONTH(BulanRekap),1),'Absensi Harian'!$A$5:$A$404,"&lt;="&amp;EOMONTH(BulanRekap,0)))</f>
        <v/>
      </c>
      <c r="I23" s="18">
        <f>IF($A23="","",COUNTIFS('Absensi Harian'!$B$5:$B$404,$A23,'Absensi Harian'!$G$5:$G$404,"&gt;0",'Absensi Harian'!$A$5:$A$404,"&gt;="&amp;DATE(YEAR(BulanRekap),MONTH(BulanRekap),1),'Absensi Harian'!$A$5:$A$404,"&lt;="&amp;EOMONTH(BulanRekap,0)))</f>
        <v/>
      </c>
      <c r="J23" s="18">
        <f>IF($A23="","",SUMIFS('Absensi Harian'!$G$5:$G$404,'Absensi Harian'!$B$5:$B$404,$A23,'Absensi Harian'!$A$5:$A$404,"&gt;="&amp;DATE(YEAR(BulanRekap),MONTH(BulanRekap),1),'Absensi Harian'!$A$5:$A$404,"&lt;="&amp;EOMONTH(BulanRekap,0)))</f>
        <v/>
      </c>
      <c r="K23" s="21">
        <f>IF($A23="","",SUMIFS('Absensi Harian'!$I$5:$I$404,'Absensi Harian'!$B$5:$B$404,$A23,'Absensi Harian'!$A$5:$A$404,"&gt;="&amp;DATE(YEAR(BulanRekap),MONTH(BulanRekap),1),'Absensi Harian'!$A$5:$A$404,"&lt;="&amp;EOMONTH(BulanRekap,0)))</f>
        <v/>
      </c>
      <c r="L23" s="22">
        <f>IF($A23="","",SUMIFS('Absensi Harian'!$K$5:$K$404,'Absensi Harian'!$B$5:$B$404,$A23,'Absensi Harian'!$A$5:$A$404,"&gt;="&amp;DATE(YEAR(BulanRekap),MONTH(BulanRekap),1),'Absensi Harian'!$A$5:$A$404,"&lt;="&amp;EOMONTH(BulanRekap,0)))</f>
        <v/>
      </c>
    </row>
    <row r="24">
      <c r="A24" s="17">
        <f>IF(Karyawan!B24="","",Karyawan!B24)</f>
        <v/>
      </c>
      <c r="B24" s="17">
        <f>IF(A24="","",Karyawan!C24)</f>
        <v/>
      </c>
      <c r="C24" s="18">
        <f>IF($A24="","",COUNTIFS('Absensi Harian'!$B$5:$B$404,$A24,'Absensi Harian'!$D$5:$D$404,"H",'Absensi Harian'!$A$5:$A$404,"&gt;="&amp;DATE(YEAR(BulanRekap),MONTH(BulanRekap),1),'Absensi Harian'!$A$5:$A$404,"&lt;="&amp;EOMONTH(BulanRekap,0)))</f>
        <v/>
      </c>
      <c r="D24" s="18">
        <f>IF($A24="","",COUNTIFS('Absensi Harian'!$B$5:$B$404,$A24,'Absensi Harian'!$D$5:$D$404,"L",'Absensi Harian'!$A$5:$A$404,"&gt;="&amp;DATE(YEAR(BulanRekap),MONTH(BulanRekap),1),'Absensi Harian'!$A$5:$A$404,"&lt;="&amp;EOMONTH(BulanRekap,0)))</f>
        <v/>
      </c>
      <c r="E24" s="18">
        <f>IF($A24="","",COUNTIFS('Absensi Harian'!$B$5:$B$404,$A24,'Absensi Harian'!$D$5:$D$404,"I",'Absensi Harian'!$A$5:$A$404,"&gt;="&amp;DATE(YEAR(BulanRekap),MONTH(BulanRekap),1),'Absensi Harian'!$A$5:$A$404,"&lt;="&amp;EOMONTH(BulanRekap,0)))</f>
        <v/>
      </c>
      <c r="F24" s="18">
        <f>IF($A24="","",COUNTIFS('Absensi Harian'!$B$5:$B$404,$A24,'Absensi Harian'!$D$5:$D$404,"S",'Absensi Harian'!$A$5:$A$404,"&gt;="&amp;DATE(YEAR(BulanRekap),MONTH(BulanRekap),1),'Absensi Harian'!$A$5:$A$404,"&lt;="&amp;EOMONTH(BulanRekap,0)))</f>
        <v/>
      </c>
      <c r="G24" s="18">
        <f>IF($A24="","",COUNTIFS('Absensi Harian'!$B$5:$B$404,$A24,'Absensi Harian'!$D$5:$D$404,"C",'Absensi Harian'!$A$5:$A$404,"&gt;="&amp;DATE(YEAR(BulanRekap),MONTH(BulanRekap),1),'Absensi Harian'!$A$5:$A$404,"&lt;="&amp;EOMONTH(BulanRekap,0)))</f>
        <v/>
      </c>
      <c r="H24" s="18">
        <f>IF($A24="","",COUNTIFS('Absensi Harian'!$B$5:$B$404,$A24,'Absensi Harian'!$D$5:$D$404,"A",'Absensi Harian'!$A$5:$A$404,"&gt;="&amp;DATE(YEAR(BulanRekap),MONTH(BulanRekap),1),'Absensi Harian'!$A$5:$A$404,"&lt;="&amp;EOMONTH(BulanRekap,0)))</f>
        <v/>
      </c>
      <c r="I24" s="18">
        <f>IF($A24="","",COUNTIFS('Absensi Harian'!$B$5:$B$404,$A24,'Absensi Harian'!$G$5:$G$404,"&gt;0",'Absensi Harian'!$A$5:$A$404,"&gt;="&amp;DATE(YEAR(BulanRekap),MONTH(BulanRekap),1),'Absensi Harian'!$A$5:$A$404,"&lt;="&amp;EOMONTH(BulanRekap,0)))</f>
        <v/>
      </c>
      <c r="J24" s="18">
        <f>IF($A24="","",SUMIFS('Absensi Harian'!$G$5:$G$404,'Absensi Harian'!$B$5:$B$404,$A24,'Absensi Harian'!$A$5:$A$404,"&gt;="&amp;DATE(YEAR(BulanRekap),MONTH(BulanRekap),1),'Absensi Harian'!$A$5:$A$404,"&lt;="&amp;EOMONTH(BulanRekap,0)))</f>
        <v/>
      </c>
      <c r="K24" s="21">
        <f>IF($A24="","",SUMIFS('Absensi Harian'!$I$5:$I$404,'Absensi Harian'!$B$5:$B$404,$A24,'Absensi Harian'!$A$5:$A$404,"&gt;="&amp;DATE(YEAR(BulanRekap),MONTH(BulanRekap),1),'Absensi Harian'!$A$5:$A$404,"&lt;="&amp;EOMONTH(BulanRekap,0)))</f>
        <v/>
      </c>
      <c r="L24" s="22">
        <f>IF($A24="","",SUMIFS('Absensi Harian'!$K$5:$K$404,'Absensi Harian'!$B$5:$B$404,$A24,'Absensi Harian'!$A$5:$A$404,"&gt;="&amp;DATE(YEAR(BulanRekap),MONTH(BulanRekap),1),'Absensi Harian'!$A$5:$A$404,"&lt;="&amp;EOMONTH(BulanRekap,0)))</f>
        <v/>
      </c>
    </row>
    <row r="25">
      <c r="A25" s="17">
        <f>IF(Karyawan!B25="","",Karyawan!B25)</f>
        <v/>
      </c>
      <c r="B25" s="17">
        <f>IF(A25="","",Karyawan!C25)</f>
        <v/>
      </c>
      <c r="C25" s="18">
        <f>IF($A25="","",COUNTIFS('Absensi Harian'!$B$5:$B$404,$A25,'Absensi Harian'!$D$5:$D$404,"H",'Absensi Harian'!$A$5:$A$404,"&gt;="&amp;DATE(YEAR(BulanRekap),MONTH(BulanRekap),1),'Absensi Harian'!$A$5:$A$404,"&lt;="&amp;EOMONTH(BulanRekap,0)))</f>
        <v/>
      </c>
      <c r="D25" s="18">
        <f>IF($A25="","",COUNTIFS('Absensi Harian'!$B$5:$B$404,$A25,'Absensi Harian'!$D$5:$D$404,"L",'Absensi Harian'!$A$5:$A$404,"&gt;="&amp;DATE(YEAR(BulanRekap),MONTH(BulanRekap),1),'Absensi Harian'!$A$5:$A$404,"&lt;="&amp;EOMONTH(BulanRekap,0)))</f>
        <v/>
      </c>
      <c r="E25" s="18">
        <f>IF($A25="","",COUNTIFS('Absensi Harian'!$B$5:$B$404,$A25,'Absensi Harian'!$D$5:$D$404,"I",'Absensi Harian'!$A$5:$A$404,"&gt;="&amp;DATE(YEAR(BulanRekap),MONTH(BulanRekap),1),'Absensi Harian'!$A$5:$A$404,"&lt;="&amp;EOMONTH(BulanRekap,0)))</f>
        <v/>
      </c>
      <c r="F25" s="18">
        <f>IF($A25="","",COUNTIFS('Absensi Harian'!$B$5:$B$404,$A25,'Absensi Harian'!$D$5:$D$404,"S",'Absensi Harian'!$A$5:$A$404,"&gt;="&amp;DATE(YEAR(BulanRekap),MONTH(BulanRekap),1),'Absensi Harian'!$A$5:$A$404,"&lt;="&amp;EOMONTH(BulanRekap,0)))</f>
        <v/>
      </c>
      <c r="G25" s="18">
        <f>IF($A25="","",COUNTIFS('Absensi Harian'!$B$5:$B$404,$A25,'Absensi Harian'!$D$5:$D$404,"C",'Absensi Harian'!$A$5:$A$404,"&gt;="&amp;DATE(YEAR(BulanRekap),MONTH(BulanRekap),1),'Absensi Harian'!$A$5:$A$404,"&lt;="&amp;EOMONTH(BulanRekap,0)))</f>
        <v/>
      </c>
      <c r="H25" s="18">
        <f>IF($A25="","",COUNTIFS('Absensi Harian'!$B$5:$B$404,$A25,'Absensi Harian'!$D$5:$D$404,"A",'Absensi Harian'!$A$5:$A$404,"&gt;="&amp;DATE(YEAR(BulanRekap),MONTH(BulanRekap),1),'Absensi Harian'!$A$5:$A$404,"&lt;="&amp;EOMONTH(BulanRekap,0)))</f>
        <v/>
      </c>
      <c r="I25" s="18">
        <f>IF($A25="","",COUNTIFS('Absensi Harian'!$B$5:$B$404,$A25,'Absensi Harian'!$G$5:$G$404,"&gt;0",'Absensi Harian'!$A$5:$A$404,"&gt;="&amp;DATE(YEAR(BulanRekap),MONTH(BulanRekap),1),'Absensi Harian'!$A$5:$A$404,"&lt;="&amp;EOMONTH(BulanRekap,0)))</f>
        <v/>
      </c>
      <c r="J25" s="18">
        <f>IF($A25="","",SUMIFS('Absensi Harian'!$G$5:$G$404,'Absensi Harian'!$B$5:$B$404,$A25,'Absensi Harian'!$A$5:$A$404,"&gt;="&amp;DATE(YEAR(BulanRekap),MONTH(BulanRekap),1),'Absensi Harian'!$A$5:$A$404,"&lt;="&amp;EOMONTH(BulanRekap,0)))</f>
        <v/>
      </c>
      <c r="K25" s="21">
        <f>IF($A25="","",SUMIFS('Absensi Harian'!$I$5:$I$404,'Absensi Harian'!$B$5:$B$404,$A25,'Absensi Harian'!$A$5:$A$404,"&gt;="&amp;DATE(YEAR(BulanRekap),MONTH(BulanRekap),1),'Absensi Harian'!$A$5:$A$404,"&lt;="&amp;EOMONTH(BulanRekap,0)))</f>
        <v/>
      </c>
      <c r="L25" s="22">
        <f>IF($A25="","",SUMIFS('Absensi Harian'!$K$5:$K$404,'Absensi Harian'!$B$5:$B$404,$A25,'Absensi Harian'!$A$5:$A$404,"&gt;="&amp;DATE(YEAR(BulanRekap),MONTH(BulanRekap),1),'Absensi Harian'!$A$5:$A$404,"&lt;="&amp;EOMONTH(BulanRekap,0)))</f>
        <v/>
      </c>
    </row>
    <row r="26">
      <c r="A26" s="17">
        <f>IF(Karyawan!B26="","",Karyawan!B26)</f>
        <v/>
      </c>
      <c r="B26" s="17">
        <f>IF(A26="","",Karyawan!C26)</f>
        <v/>
      </c>
      <c r="C26" s="18">
        <f>IF($A26="","",COUNTIFS('Absensi Harian'!$B$5:$B$404,$A26,'Absensi Harian'!$D$5:$D$404,"H",'Absensi Harian'!$A$5:$A$404,"&gt;="&amp;DATE(YEAR(BulanRekap),MONTH(BulanRekap),1),'Absensi Harian'!$A$5:$A$404,"&lt;="&amp;EOMONTH(BulanRekap,0)))</f>
        <v/>
      </c>
      <c r="D26" s="18">
        <f>IF($A26="","",COUNTIFS('Absensi Harian'!$B$5:$B$404,$A26,'Absensi Harian'!$D$5:$D$404,"L",'Absensi Harian'!$A$5:$A$404,"&gt;="&amp;DATE(YEAR(BulanRekap),MONTH(BulanRekap),1),'Absensi Harian'!$A$5:$A$404,"&lt;="&amp;EOMONTH(BulanRekap,0)))</f>
        <v/>
      </c>
      <c r="E26" s="18">
        <f>IF($A26="","",COUNTIFS('Absensi Harian'!$B$5:$B$404,$A26,'Absensi Harian'!$D$5:$D$404,"I",'Absensi Harian'!$A$5:$A$404,"&gt;="&amp;DATE(YEAR(BulanRekap),MONTH(BulanRekap),1),'Absensi Harian'!$A$5:$A$404,"&lt;="&amp;EOMONTH(BulanRekap,0)))</f>
        <v/>
      </c>
      <c r="F26" s="18">
        <f>IF($A26="","",COUNTIFS('Absensi Harian'!$B$5:$B$404,$A26,'Absensi Harian'!$D$5:$D$404,"S",'Absensi Harian'!$A$5:$A$404,"&gt;="&amp;DATE(YEAR(BulanRekap),MONTH(BulanRekap),1),'Absensi Harian'!$A$5:$A$404,"&lt;="&amp;EOMONTH(BulanRekap,0)))</f>
        <v/>
      </c>
      <c r="G26" s="18">
        <f>IF($A26="","",COUNTIFS('Absensi Harian'!$B$5:$B$404,$A26,'Absensi Harian'!$D$5:$D$404,"C",'Absensi Harian'!$A$5:$A$404,"&gt;="&amp;DATE(YEAR(BulanRekap),MONTH(BulanRekap),1),'Absensi Harian'!$A$5:$A$404,"&lt;="&amp;EOMONTH(BulanRekap,0)))</f>
        <v/>
      </c>
      <c r="H26" s="18">
        <f>IF($A26="","",COUNTIFS('Absensi Harian'!$B$5:$B$404,$A26,'Absensi Harian'!$D$5:$D$404,"A",'Absensi Harian'!$A$5:$A$404,"&gt;="&amp;DATE(YEAR(BulanRekap),MONTH(BulanRekap),1),'Absensi Harian'!$A$5:$A$404,"&lt;="&amp;EOMONTH(BulanRekap,0)))</f>
        <v/>
      </c>
      <c r="I26" s="18">
        <f>IF($A26="","",COUNTIFS('Absensi Harian'!$B$5:$B$404,$A26,'Absensi Harian'!$G$5:$G$404,"&gt;0",'Absensi Harian'!$A$5:$A$404,"&gt;="&amp;DATE(YEAR(BulanRekap),MONTH(BulanRekap),1),'Absensi Harian'!$A$5:$A$404,"&lt;="&amp;EOMONTH(BulanRekap,0)))</f>
        <v/>
      </c>
      <c r="J26" s="18">
        <f>IF($A26="","",SUMIFS('Absensi Harian'!$G$5:$G$404,'Absensi Harian'!$B$5:$B$404,$A26,'Absensi Harian'!$A$5:$A$404,"&gt;="&amp;DATE(YEAR(BulanRekap),MONTH(BulanRekap),1),'Absensi Harian'!$A$5:$A$404,"&lt;="&amp;EOMONTH(BulanRekap,0)))</f>
        <v/>
      </c>
      <c r="K26" s="21">
        <f>IF($A26="","",SUMIFS('Absensi Harian'!$I$5:$I$404,'Absensi Harian'!$B$5:$B$404,$A26,'Absensi Harian'!$A$5:$A$404,"&gt;="&amp;DATE(YEAR(BulanRekap),MONTH(BulanRekap),1),'Absensi Harian'!$A$5:$A$404,"&lt;="&amp;EOMONTH(BulanRekap,0)))</f>
        <v/>
      </c>
      <c r="L26" s="22">
        <f>IF($A26="","",SUMIFS('Absensi Harian'!$K$5:$K$404,'Absensi Harian'!$B$5:$B$404,$A26,'Absensi Harian'!$A$5:$A$404,"&gt;="&amp;DATE(YEAR(BulanRekap),MONTH(BulanRekap),1),'Absensi Harian'!$A$5:$A$404,"&lt;="&amp;EOMONTH(BulanRekap,0)))</f>
        <v/>
      </c>
    </row>
    <row r="27">
      <c r="A27" s="17">
        <f>IF(Karyawan!B27="","",Karyawan!B27)</f>
        <v/>
      </c>
      <c r="B27" s="17">
        <f>IF(A27="","",Karyawan!C27)</f>
        <v/>
      </c>
      <c r="C27" s="18">
        <f>IF($A27="","",COUNTIFS('Absensi Harian'!$B$5:$B$404,$A27,'Absensi Harian'!$D$5:$D$404,"H",'Absensi Harian'!$A$5:$A$404,"&gt;="&amp;DATE(YEAR(BulanRekap),MONTH(BulanRekap),1),'Absensi Harian'!$A$5:$A$404,"&lt;="&amp;EOMONTH(BulanRekap,0)))</f>
        <v/>
      </c>
      <c r="D27" s="18">
        <f>IF($A27="","",COUNTIFS('Absensi Harian'!$B$5:$B$404,$A27,'Absensi Harian'!$D$5:$D$404,"L",'Absensi Harian'!$A$5:$A$404,"&gt;="&amp;DATE(YEAR(BulanRekap),MONTH(BulanRekap),1),'Absensi Harian'!$A$5:$A$404,"&lt;="&amp;EOMONTH(BulanRekap,0)))</f>
        <v/>
      </c>
      <c r="E27" s="18">
        <f>IF($A27="","",COUNTIFS('Absensi Harian'!$B$5:$B$404,$A27,'Absensi Harian'!$D$5:$D$404,"I",'Absensi Harian'!$A$5:$A$404,"&gt;="&amp;DATE(YEAR(BulanRekap),MONTH(BulanRekap),1),'Absensi Harian'!$A$5:$A$404,"&lt;="&amp;EOMONTH(BulanRekap,0)))</f>
        <v/>
      </c>
      <c r="F27" s="18">
        <f>IF($A27="","",COUNTIFS('Absensi Harian'!$B$5:$B$404,$A27,'Absensi Harian'!$D$5:$D$404,"S",'Absensi Harian'!$A$5:$A$404,"&gt;="&amp;DATE(YEAR(BulanRekap),MONTH(BulanRekap),1),'Absensi Harian'!$A$5:$A$404,"&lt;="&amp;EOMONTH(BulanRekap,0)))</f>
        <v/>
      </c>
      <c r="G27" s="18">
        <f>IF($A27="","",COUNTIFS('Absensi Harian'!$B$5:$B$404,$A27,'Absensi Harian'!$D$5:$D$404,"C",'Absensi Harian'!$A$5:$A$404,"&gt;="&amp;DATE(YEAR(BulanRekap),MONTH(BulanRekap),1),'Absensi Harian'!$A$5:$A$404,"&lt;="&amp;EOMONTH(BulanRekap,0)))</f>
        <v/>
      </c>
      <c r="H27" s="18">
        <f>IF($A27="","",COUNTIFS('Absensi Harian'!$B$5:$B$404,$A27,'Absensi Harian'!$D$5:$D$404,"A",'Absensi Harian'!$A$5:$A$404,"&gt;="&amp;DATE(YEAR(BulanRekap),MONTH(BulanRekap),1),'Absensi Harian'!$A$5:$A$404,"&lt;="&amp;EOMONTH(BulanRekap,0)))</f>
        <v/>
      </c>
      <c r="I27" s="18">
        <f>IF($A27="","",COUNTIFS('Absensi Harian'!$B$5:$B$404,$A27,'Absensi Harian'!$G$5:$G$404,"&gt;0",'Absensi Harian'!$A$5:$A$404,"&gt;="&amp;DATE(YEAR(BulanRekap),MONTH(BulanRekap),1),'Absensi Harian'!$A$5:$A$404,"&lt;="&amp;EOMONTH(BulanRekap,0)))</f>
        <v/>
      </c>
      <c r="J27" s="18">
        <f>IF($A27="","",SUMIFS('Absensi Harian'!$G$5:$G$404,'Absensi Harian'!$B$5:$B$404,$A27,'Absensi Harian'!$A$5:$A$404,"&gt;="&amp;DATE(YEAR(BulanRekap),MONTH(BulanRekap),1),'Absensi Harian'!$A$5:$A$404,"&lt;="&amp;EOMONTH(BulanRekap,0)))</f>
        <v/>
      </c>
      <c r="K27" s="21">
        <f>IF($A27="","",SUMIFS('Absensi Harian'!$I$5:$I$404,'Absensi Harian'!$B$5:$B$404,$A27,'Absensi Harian'!$A$5:$A$404,"&gt;="&amp;DATE(YEAR(BulanRekap),MONTH(BulanRekap),1),'Absensi Harian'!$A$5:$A$404,"&lt;="&amp;EOMONTH(BulanRekap,0)))</f>
        <v/>
      </c>
      <c r="L27" s="22">
        <f>IF($A27="","",SUMIFS('Absensi Harian'!$K$5:$K$404,'Absensi Harian'!$B$5:$B$404,$A27,'Absensi Harian'!$A$5:$A$404,"&gt;="&amp;DATE(YEAR(BulanRekap),MONTH(BulanRekap),1),'Absensi Harian'!$A$5:$A$404,"&lt;="&amp;EOMONTH(BulanRekap,0)))</f>
        <v/>
      </c>
    </row>
    <row r="28">
      <c r="A28" s="17">
        <f>IF(Karyawan!B28="","",Karyawan!B28)</f>
        <v/>
      </c>
      <c r="B28" s="17">
        <f>IF(A28="","",Karyawan!C28)</f>
        <v/>
      </c>
      <c r="C28" s="18">
        <f>IF($A28="","",COUNTIFS('Absensi Harian'!$B$5:$B$404,$A28,'Absensi Harian'!$D$5:$D$404,"H",'Absensi Harian'!$A$5:$A$404,"&gt;="&amp;DATE(YEAR(BulanRekap),MONTH(BulanRekap),1),'Absensi Harian'!$A$5:$A$404,"&lt;="&amp;EOMONTH(BulanRekap,0)))</f>
        <v/>
      </c>
      <c r="D28" s="18">
        <f>IF($A28="","",COUNTIFS('Absensi Harian'!$B$5:$B$404,$A28,'Absensi Harian'!$D$5:$D$404,"L",'Absensi Harian'!$A$5:$A$404,"&gt;="&amp;DATE(YEAR(BulanRekap),MONTH(BulanRekap),1),'Absensi Harian'!$A$5:$A$404,"&lt;="&amp;EOMONTH(BulanRekap,0)))</f>
        <v/>
      </c>
      <c r="E28" s="18">
        <f>IF($A28="","",COUNTIFS('Absensi Harian'!$B$5:$B$404,$A28,'Absensi Harian'!$D$5:$D$404,"I",'Absensi Harian'!$A$5:$A$404,"&gt;="&amp;DATE(YEAR(BulanRekap),MONTH(BulanRekap),1),'Absensi Harian'!$A$5:$A$404,"&lt;="&amp;EOMONTH(BulanRekap,0)))</f>
        <v/>
      </c>
      <c r="F28" s="18">
        <f>IF($A28="","",COUNTIFS('Absensi Harian'!$B$5:$B$404,$A28,'Absensi Harian'!$D$5:$D$404,"S",'Absensi Harian'!$A$5:$A$404,"&gt;="&amp;DATE(YEAR(BulanRekap),MONTH(BulanRekap),1),'Absensi Harian'!$A$5:$A$404,"&lt;="&amp;EOMONTH(BulanRekap,0)))</f>
        <v/>
      </c>
      <c r="G28" s="18">
        <f>IF($A28="","",COUNTIFS('Absensi Harian'!$B$5:$B$404,$A28,'Absensi Harian'!$D$5:$D$404,"C",'Absensi Harian'!$A$5:$A$404,"&gt;="&amp;DATE(YEAR(BulanRekap),MONTH(BulanRekap),1),'Absensi Harian'!$A$5:$A$404,"&lt;="&amp;EOMONTH(BulanRekap,0)))</f>
        <v/>
      </c>
      <c r="H28" s="18">
        <f>IF($A28="","",COUNTIFS('Absensi Harian'!$B$5:$B$404,$A28,'Absensi Harian'!$D$5:$D$404,"A",'Absensi Harian'!$A$5:$A$404,"&gt;="&amp;DATE(YEAR(BulanRekap),MONTH(BulanRekap),1),'Absensi Harian'!$A$5:$A$404,"&lt;="&amp;EOMONTH(BulanRekap,0)))</f>
        <v/>
      </c>
      <c r="I28" s="18">
        <f>IF($A28="","",COUNTIFS('Absensi Harian'!$B$5:$B$404,$A28,'Absensi Harian'!$G$5:$G$404,"&gt;0",'Absensi Harian'!$A$5:$A$404,"&gt;="&amp;DATE(YEAR(BulanRekap),MONTH(BulanRekap),1),'Absensi Harian'!$A$5:$A$404,"&lt;="&amp;EOMONTH(BulanRekap,0)))</f>
        <v/>
      </c>
      <c r="J28" s="18">
        <f>IF($A28="","",SUMIFS('Absensi Harian'!$G$5:$G$404,'Absensi Harian'!$B$5:$B$404,$A28,'Absensi Harian'!$A$5:$A$404,"&gt;="&amp;DATE(YEAR(BulanRekap),MONTH(BulanRekap),1),'Absensi Harian'!$A$5:$A$404,"&lt;="&amp;EOMONTH(BulanRekap,0)))</f>
        <v/>
      </c>
      <c r="K28" s="21">
        <f>IF($A28="","",SUMIFS('Absensi Harian'!$I$5:$I$404,'Absensi Harian'!$B$5:$B$404,$A28,'Absensi Harian'!$A$5:$A$404,"&gt;="&amp;DATE(YEAR(BulanRekap),MONTH(BulanRekap),1),'Absensi Harian'!$A$5:$A$404,"&lt;="&amp;EOMONTH(BulanRekap,0)))</f>
        <v/>
      </c>
      <c r="L28" s="22">
        <f>IF($A28="","",SUMIFS('Absensi Harian'!$K$5:$K$404,'Absensi Harian'!$B$5:$B$404,$A28,'Absensi Harian'!$A$5:$A$404,"&gt;="&amp;DATE(YEAR(BulanRekap),MONTH(BulanRekap),1),'Absensi Harian'!$A$5:$A$404,"&lt;="&amp;EOMONTH(BulanRekap,0)))</f>
        <v/>
      </c>
    </row>
    <row r="29">
      <c r="A29" s="17">
        <f>IF(Karyawan!B29="","",Karyawan!B29)</f>
        <v/>
      </c>
      <c r="B29" s="17">
        <f>IF(A29="","",Karyawan!C29)</f>
        <v/>
      </c>
      <c r="C29" s="18">
        <f>IF($A29="","",COUNTIFS('Absensi Harian'!$B$5:$B$404,$A29,'Absensi Harian'!$D$5:$D$404,"H",'Absensi Harian'!$A$5:$A$404,"&gt;="&amp;DATE(YEAR(BulanRekap),MONTH(BulanRekap),1),'Absensi Harian'!$A$5:$A$404,"&lt;="&amp;EOMONTH(BulanRekap,0)))</f>
        <v/>
      </c>
      <c r="D29" s="18">
        <f>IF($A29="","",COUNTIFS('Absensi Harian'!$B$5:$B$404,$A29,'Absensi Harian'!$D$5:$D$404,"L",'Absensi Harian'!$A$5:$A$404,"&gt;="&amp;DATE(YEAR(BulanRekap),MONTH(BulanRekap),1),'Absensi Harian'!$A$5:$A$404,"&lt;="&amp;EOMONTH(BulanRekap,0)))</f>
        <v/>
      </c>
      <c r="E29" s="18">
        <f>IF($A29="","",COUNTIFS('Absensi Harian'!$B$5:$B$404,$A29,'Absensi Harian'!$D$5:$D$404,"I",'Absensi Harian'!$A$5:$A$404,"&gt;="&amp;DATE(YEAR(BulanRekap),MONTH(BulanRekap),1),'Absensi Harian'!$A$5:$A$404,"&lt;="&amp;EOMONTH(BulanRekap,0)))</f>
        <v/>
      </c>
      <c r="F29" s="18">
        <f>IF($A29="","",COUNTIFS('Absensi Harian'!$B$5:$B$404,$A29,'Absensi Harian'!$D$5:$D$404,"S",'Absensi Harian'!$A$5:$A$404,"&gt;="&amp;DATE(YEAR(BulanRekap),MONTH(BulanRekap),1),'Absensi Harian'!$A$5:$A$404,"&lt;="&amp;EOMONTH(BulanRekap,0)))</f>
        <v/>
      </c>
      <c r="G29" s="18">
        <f>IF($A29="","",COUNTIFS('Absensi Harian'!$B$5:$B$404,$A29,'Absensi Harian'!$D$5:$D$404,"C",'Absensi Harian'!$A$5:$A$404,"&gt;="&amp;DATE(YEAR(BulanRekap),MONTH(BulanRekap),1),'Absensi Harian'!$A$5:$A$404,"&lt;="&amp;EOMONTH(BulanRekap,0)))</f>
        <v/>
      </c>
      <c r="H29" s="18">
        <f>IF($A29="","",COUNTIFS('Absensi Harian'!$B$5:$B$404,$A29,'Absensi Harian'!$D$5:$D$404,"A",'Absensi Harian'!$A$5:$A$404,"&gt;="&amp;DATE(YEAR(BulanRekap),MONTH(BulanRekap),1),'Absensi Harian'!$A$5:$A$404,"&lt;="&amp;EOMONTH(BulanRekap,0)))</f>
        <v/>
      </c>
      <c r="I29" s="18">
        <f>IF($A29="","",COUNTIFS('Absensi Harian'!$B$5:$B$404,$A29,'Absensi Harian'!$G$5:$G$404,"&gt;0",'Absensi Harian'!$A$5:$A$404,"&gt;="&amp;DATE(YEAR(BulanRekap),MONTH(BulanRekap),1),'Absensi Harian'!$A$5:$A$404,"&lt;="&amp;EOMONTH(BulanRekap,0)))</f>
        <v/>
      </c>
      <c r="J29" s="18">
        <f>IF($A29="","",SUMIFS('Absensi Harian'!$G$5:$G$404,'Absensi Harian'!$B$5:$B$404,$A29,'Absensi Harian'!$A$5:$A$404,"&gt;="&amp;DATE(YEAR(BulanRekap),MONTH(BulanRekap),1),'Absensi Harian'!$A$5:$A$404,"&lt;="&amp;EOMONTH(BulanRekap,0)))</f>
        <v/>
      </c>
      <c r="K29" s="21">
        <f>IF($A29="","",SUMIFS('Absensi Harian'!$I$5:$I$404,'Absensi Harian'!$B$5:$B$404,$A29,'Absensi Harian'!$A$5:$A$404,"&gt;="&amp;DATE(YEAR(BulanRekap),MONTH(BulanRekap),1),'Absensi Harian'!$A$5:$A$404,"&lt;="&amp;EOMONTH(BulanRekap,0)))</f>
        <v/>
      </c>
      <c r="L29" s="22">
        <f>IF($A29="","",SUMIFS('Absensi Harian'!$K$5:$K$404,'Absensi Harian'!$B$5:$B$404,$A29,'Absensi Harian'!$A$5:$A$404,"&gt;="&amp;DATE(YEAR(BulanRekap),MONTH(BulanRekap),1),'Absensi Harian'!$A$5:$A$404,"&lt;="&amp;EOMONTH(BulanRekap,0)))</f>
        <v/>
      </c>
    </row>
    <row r="30">
      <c r="A30" s="17">
        <f>IF(Karyawan!B30="","",Karyawan!B30)</f>
        <v/>
      </c>
      <c r="B30" s="17">
        <f>IF(A30="","",Karyawan!C30)</f>
        <v/>
      </c>
      <c r="C30" s="18">
        <f>IF($A30="","",COUNTIFS('Absensi Harian'!$B$5:$B$404,$A30,'Absensi Harian'!$D$5:$D$404,"H",'Absensi Harian'!$A$5:$A$404,"&gt;="&amp;DATE(YEAR(BulanRekap),MONTH(BulanRekap),1),'Absensi Harian'!$A$5:$A$404,"&lt;="&amp;EOMONTH(BulanRekap,0)))</f>
        <v/>
      </c>
      <c r="D30" s="18">
        <f>IF($A30="","",COUNTIFS('Absensi Harian'!$B$5:$B$404,$A30,'Absensi Harian'!$D$5:$D$404,"L",'Absensi Harian'!$A$5:$A$404,"&gt;="&amp;DATE(YEAR(BulanRekap),MONTH(BulanRekap),1),'Absensi Harian'!$A$5:$A$404,"&lt;="&amp;EOMONTH(BulanRekap,0)))</f>
        <v/>
      </c>
      <c r="E30" s="18">
        <f>IF($A30="","",COUNTIFS('Absensi Harian'!$B$5:$B$404,$A30,'Absensi Harian'!$D$5:$D$404,"I",'Absensi Harian'!$A$5:$A$404,"&gt;="&amp;DATE(YEAR(BulanRekap),MONTH(BulanRekap),1),'Absensi Harian'!$A$5:$A$404,"&lt;="&amp;EOMONTH(BulanRekap,0)))</f>
        <v/>
      </c>
      <c r="F30" s="18">
        <f>IF($A30="","",COUNTIFS('Absensi Harian'!$B$5:$B$404,$A30,'Absensi Harian'!$D$5:$D$404,"S",'Absensi Harian'!$A$5:$A$404,"&gt;="&amp;DATE(YEAR(BulanRekap),MONTH(BulanRekap),1),'Absensi Harian'!$A$5:$A$404,"&lt;="&amp;EOMONTH(BulanRekap,0)))</f>
        <v/>
      </c>
      <c r="G30" s="18">
        <f>IF($A30="","",COUNTIFS('Absensi Harian'!$B$5:$B$404,$A30,'Absensi Harian'!$D$5:$D$404,"C",'Absensi Harian'!$A$5:$A$404,"&gt;="&amp;DATE(YEAR(BulanRekap),MONTH(BulanRekap),1),'Absensi Harian'!$A$5:$A$404,"&lt;="&amp;EOMONTH(BulanRekap,0)))</f>
        <v/>
      </c>
      <c r="H30" s="18">
        <f>IF($A30="","",COUNTIFS('Absensi Harian'!$B$5:$B$404,$A30,'Absensi Harian'!$D$5:$D$404,"A",'Absensi Harian'!$A$5:$A$404,"&gt;="&amp;DATE(YEAR(BulanRekap),MONTH(BulanRekap),1),'Absensi Harian'!$A$5:$A$404,"&lt;="&amp;EOMONTH(BulanRekap,0)))</f>
        <v/>
      </c>
      <c r="I30" s="18">
        <f>IF($A30="","",COUNTIFS('Absensi Harian'!$B$5:$B$404,$A30,'Absensi Harian'!$G$5:$G$404,"&gt;0",'Absensi Harian'!$A$5:$A$404,"&gt;="&amp;DATE(YEAR(BulanRekap),MONTH(BulanRekap),1),'Absensi Harian'!$A$5:$A$404,"&lt;="&amp;EOMONTH(BulanRekap,0)))</f>
        <v/>
      </c>
      <c r="J30" s="18">
        <f>IF($A30="","",SUMIFS('Absensi Harian'!$G$5:$G$404,'Absensi Harian'!$B$5:$B$404,$A30,'Absensi Harian'!$A$5:$A$404,"&gt;="&amp;DATE(YEAR(BulanRekap),MONTH(BulanRekap),1),'Absensi Harian'!$A$5:$A$404,"&lt;="&amp;EOMONTH(BulanRekap,0)))</f>
        <v/>
      </c>
      <c r="K30" s="21">
        <f>IF($A30="","",SUMIFS('Absensi Harian'!$I$5:$I$404,'Absensi Harian'!$B$5:$B$404,$A30,'Absensi Harian'!$A$5:$A$404,"&gt;="&amp;DATE(YEAR(BulanRekap),MONTH(BulanRekap),1),'Absensi Harian'!$A$5:$A$404,"&lt;="&amp;EOMONTH(BulanRekap,0)))</f>
        <v/>
      </c>
      <c r="L30" s="22">
        <f>IF($A30="","",SUMIFS('Absensi Harian'!$K$5:$K$404,'Absensi Harian'!$B$5:$B$404,$A30,'Absensi Harian'!$A$5:$A$404,"&gt;="&amp;DATE(YEAR(BulanRekap),MONTH(BulanRekap),1),'Absensi Harian'!$A$5:$A$404,"&lt;="&amp;EOMONTH(BulanRekap,0)))</f>
        <v/>
      </c>
    </row>
    <row r="31">
      <c r="A31" s="17">
        <f>IF(Karyawan!B31="","",Karyawan!B31)</f>
        <v/>
      </c>
      <c r="B31" s="17">
        <f>IF(A31="","",Karyawan!C31)</f>
        <v/>
      </c>
      <c r="C31" s="18">
        <f>IF($A31="","",COUNTIFS('Absensi Harian'!$B$5:$B$404,$A31,'Absensi Harian'!$D$5:$D$404,"H",'Absensi Harian'!$A$5:$A$404,"&gt;="&amp;DATE(YEAR(BulanRekap),MONTH(BulanRekap),1),'Absensi Harian'!$A$5:$A$404,"&lt;="&amp;EOMONTH(BulanRekap,0)))</f>
        <v/>
      </c>
      <c r="D31" s="18">
        <f>IF($A31="","",COUNTIFS('Absensi Harian'!$B$5:$B$404,$A31,'Absensi Harian'!$D$5:$D$404,"L",'Absensi Harian'!$A$5:$A$404,"&gt;="&amp;DATE(YEAR(BulanRekap),MONTH(BulanRekap),1),'Absensi Harian'!$A$5:$A$404,"&lt;="&amp;EOMONTH(BulanRekap,0)))</f>
        <v/>
      </c>
      <c r="E31" s="18">
        <f>IF($A31="","",COUNTIFS('Absensi Harian'!$B$5:$B$404,$A31,'Absensi Harian'!$D$5:$D$404,"I",'Absensi Harian'!$A$5:$A$404,"&gt;="&amp;DATE(YEAR(BulanRekap),MONTH(BulanRekap),1),'Absensi Harian'!$A$5:$A$404,"&lt;="&amp;EOMONTH(BulanRekap,0)))</f>
        <v/>
      </c>
      <c r="F31" s="18">
        <f>IF($A31="","",COUNTIFS('Absensi Harian'!$B$5:$B$404,$A31,'Absensi Harian'!$D$5:$D$404,"S",'Absensi Harian'!$A$5:$A$404,"&gt;="&amp;DATE(YEAR(BulanRekap),MONTH(BulanRekap),1),'Absensi Harian'!$A$5:$A$404,"&lt;="&amp;EOMONTH(BulanRekap,0)))</f>
        <v/>
      </c>
      <c r="G31" s="18">
        <f>IF($A31="","",COUNTIFS('Absensi Harian'!$B$5:$B$404,$A31,'Absensi Harian'!$D$5:$D$404,"C",'Absensi Harian'!$A$5:$A$404,"&gt;="&amp;DATE(YEAR(BulanRekap),MONTH(BulanRekap),1),'Absensi Harian'!$A$5:$A$404,"&lt;="&amp;EOMONTH(BulanRekap,0)))</f>
        <v/>
      </c>
      <c r="H31" s="18">
        <f>IF($A31="","",COUNTIFS('Absensi Harian'!$B$5:$B$404,$A31,'Absensi Harian'!$D$5:$D$404,"A",'Absensi Harian'!$A$5:$A$404,"&gt;="&amp;DATE(YEAR(BulanRekap),MONTH(BulanRekap),1),'Absensi Harian'!$A$5:$A$404,"&lt;="&amp;EOMONTH(BulanRekap,0)))</f>
        <v/>
      </c>
      <c r="I31" s="18">
        <f>IF($A31="","",COUNTIFS('Absensi Harian'!$B$5:$B$404,$A31,'Absensi Harian'!$G$5:$G$404,"&gt;0",'Absensi Harian'!$A$5:$A$404,"&gt;="&amp;DATE(YEAR(BulanRekap),MONTH(BulanRekap),1),'Absensi Harian'!$A$5:$A$404,"&lt;="&amp;EOMONTH(BulanRekap,0)))</f>
        <v/>
      </c>
      <c r="J31" s="18">
        <f>IF($A31="","",SUMIFS('Absensi Harian'!$G$5:$G$404,'Absensi Harian'!$B$5:$B$404,$A31,'Absensi Harian'!$A$5:$A$404,"&gt;="&amp;DATE(YEAR(BulanRekap),MONTH(BulanRekap),1),'Absensi Harian'!$A$5:$A$404,"&lt;="&amp;EOMONTH(BulanRekap,0)))</f>
        <v/>
      </c>
      <c r="K31" s="21">
        <f>IF($A31="","",SUMIFS('Absensi Harian'!$I$5:$I$404,'Absensi Harian'!$B$5:$B$404,$A31,'Absensi Harian'!$A$5:$A$404,"&gt;="&amp;DATE(YEAR(BulanRekap),MONTH(BulanRekap),1),'Absensi Harian'!$A$5:$A$404,"&lt;="&amp;EOMONTH(BulanRekap,0)))</f>
        <v/>
      </c>
      <c r="L31" s="22">
        <f>IF($A31="","",SUMIFS('Absensi Harian'!$K$5:$K$404,'Absensi Harian'!$B$5:$B$404,$A31,'Absensi Harian'!$A$5:$A$404,"&gt;="&amp;DATE(YEAR(BulanRekap),MONTH(BulanRekap),1),'Absensi Harian'!$A$5:$A$404,"&lt;="&amp;EOMONTH(BulanRekap,0)))</f>
        <v/>
      </c>
    </row>
    <row r="32">
      <c r="A32" s="17">
        <f>IF(Karyawan!B32="","",Karyawan!B32)</f>
        <v/>
      </c>
      <c r="B32" s="17">
        <f>IF(A32="","",Karyawan!C32)</f>
        <v/>
      </c>
      <c r="C32" s="18">
        <f>IF($A32="","",COUNTIFS('Absensi Harian'!$B$5:$B$404,$A32,'Absensi Harian'!$D$5:$D$404,"H",'Absensi Harian'!$A$5:$A$404,"&gt;="&amp;DATE(YEAR(BulanRekap),MONTH(BulanRekap),1),'Absensi Harian'!$A$5:$A$404,"&lt;="&amp;EOMONTH(BulanRekap,0)))</f>
        <v/>
      </c>
      <c r="D32" s="18">
        <f>IF($A32="","",COUNTIFS('Absensi Harian'!$B$5:$B$404,$A32,'Absensi Harian'!$D$5:$D$404,"L",'Absensi Harian'!$A$5:$A$404,"&gt;="&amp;DATE(YEAR(BulanRekap),MONTH(BulanRekap),1),'Absensi Harian'!$A$5:$A$404,"&lt;="&amp;EOMONTH(BulanRekap,0)))</f>
        <v/>
      </c>
      <c r="E32" s="18">
        <f>IF($A32="","",COUNTIFS('Absensi Harian'!$B$5:$B$404,$A32,'Absensi Harian'!$D$5:$D$404,"I",'Absensi Harian'!$A$5:$A$404,"&gt;="&amp;DATE(YEAR(BulanRekap),MONTH(BulanRekap),1),'Absensi Harian'!$A$5:$A$404,"&lt;="&amp;EOMONTH(BulanRekap,0)))</f>
        <v/>
      </c>
      <c r="F32" s="18">
        <f>IF($A32="","",COUNTIFS('Absensi Harian'!$B$5:$B$404,$A32,'Absensi Harian'!$D$5:$D$404,"S",'Absensi Harian'!$A$5:$A$404,"&gt;="&amp;DATE(YEAR(BulanRekap),MONTH(BulanRekap),1),'Absensi Harian'!$A$5:$A$404,"&lt;="&amp;EOMONTH(BulanRekap,0)))</f>
        <v/>
      </c>
      <c r="G32" s="18">
        <f>IF($A32="","",COUNTIFS('Absensi Harian'!$B$5:$B$404,$A32,'Absensi Harian'!$D$5:$D$404,"C",'Absensi Harian'!$A$5:$A$404,"&gt;="&amp;DATE(YEAR(BulanRekap),MONTH(BulanRekap),1),'Absensi Harian'!$A$5:$A$404,"&lt;="&amp;EOMONTH(BulanRekap,0)))</f>
        <v/>
      </c>
      <c r="H32" s="18">
        <f>IF($A32="","",COUNTIFS('Absensi Harian'!$B$5:$B$404,$A32,'Absensi Harian'!$D$5:$D$404,"A",'Absensi Harian'!$A$5:$A$404,"&gt;="&amp;DATE(YEAR(BulanRekap),MONTH(BulanRekap),1),'Absensi Harian'!$A$5:$A$404,"&lt;="&amp;EOMONTH(BulanRekap,0)))</f>
        <v/>
      </c>
      <c r="I32" s="18">
        <f>IF($A32="","",COUNTIFS('Absensi Harian'!$B$5:$B$404,$A32,'Absensi Harian'!$G$5:$G$404,"&gt;0",'Absensi Harian'!$A$5:$A$404,"&gt;="&amp;DATE(YEAR(BulanRekap),MONTH(BulanRekap),1),'Absensi Harian'!$A$5:$A$404,"&lt;="&amp;EOMONTH(BulanRekap,0)))</f>
        <v/>
      </c>
      <c r="J32" s="18">
        <f>IF($A32="","",SUMIFS('Absensi Harian'!$G$5:$G$404,'Absensi Harian'!$B$5:$B$404,$A32,'Absensi Harian'!$A$5:$A$404,"&gt;="&amp;DATE(YEAR(BulanRekap),MONTH(BulanRekap),1),'Absensi Harian'!$A$5:$A$404,"&lt;="&amp;EOMONTH(BulanRekap,0)))</f>
        <v/>
      </c>
      <c r="K32" s="21">
        <f>IF($A32="","",SUMIFS('Absensi Harian'!$I$5:$I$404,'Absensi Harian'!$B$5:$B$404,$A32,'Absensi Harian'!$A$5:$A$404,"&gt;="&amp;DATE(YEAR(BulanRekap),MONTH(BulanRekap),1),'Absensi Harian'!$A$5:$A$404,"&lt;="&amp;EOMONTH(BulanRekap,0)))</f>
        <v/>
      </c>
      <c r="L32" s="22">
        <f>IF($A32="","",SUMIFS('Absensi Harian'!$K$5:$K$404,'Absensi Harian'!$B$5:$B$404,$A32,'Absensi Harian'!$A$5:$A$404,"&gt;="&amp;DATE(YEAR(BulanRekap),MONTH(BulanRekap),1),'Absensi Harian'!$A$5:$A$404,"&lt;="&amp;EOMONTH(BulanRekap,0)))</f>
        <v/>
      </c>
    </row>
    <row r="33">
      <c r="A33" s="17">
        <f>IF(Karyawan!B33="","",Karyawan!B33)</f>
        <v/>
      </c>
      <c r="B33" s="17">
        <f>IF(A33="","",Karyawan!C33)</f>
        <v/>
      </c>
      <c r="C33" s="18">
        <f>IF($A33="","",COUNTIFS('Absensi Harian'!$B$5:$B$404,$A33,'Absensi Harian'!$D$5:$D$404,"H",'Absensi Harian'!$A$5:$A$404,"&gt;="&amp;DATE(YEAR(BulanRekap),MONTH(BulanRekap),1),'Absensi Harian'!$A$5:$A$404,"&lt;="&amp;EOMONTH(BulanRekap,0)))</f>
        <v/>
      </c>
      <c r="D33" s="18">
        <f>IF($A33="","",COUNTIFS('Absensi Harian'!$B$5:$B$404,$A33,'Absensi Harian'!$D$5:$D$404,"L",'Absensi Harian'!$A$5:$A$404,"&gt;="&amp;DATE(YEAR(BulanRekap),MONTH(BulanRekap),1),'Absensi Harian'!$A$5:$A$404,"&lt;="&amp;EOMONTH(BulanRekap,0)))</f>
        <v/>
      </c>
      <c r="E33" s="18">
        <f>IF($A33="","",COUNTIFS('Absensi Harian'!$B$5:$B$404,$A33,'Absensi Harian'!$D$5:$D$404,"I",'Absensi Harian'!$A$5:$A$404,"&gt;="&amp;DATE(YEAR(BulanRekap),MONTH(BulanRekap),1),'Absensi Harian'!$A$5:$A$404,"&lt;="&amp;EOMONTH(BulanRekap,0)))</f>
        <v/>
      </c>
      <c r="F33" s="18">
        <f>IF($A33="","",COUNTIFS('Absensi Harian'!$B$5:$B$404,$A33,'Absensi Harian'!$D$5:$D$404,"S",'Absensi Harian'!$A$5:$A$404,"&gt;="&amp;DATE(YEAR(BulanRekap),MONTH(BulanRekap),1),'Absensi Harian'!$A$5:$A$404,"&lt;="&amp;EOMONTH(BulanRekap,0)))</f>
        <v/>
      </c>
      <c r="G33" s="18">
        <f>IF($A33="","",COUNTIFS('Absensi Harian'!$B$5:$B$404,$A33,'Absensi Harian'!$D$5:$D$404,"C",'Absensi Harian'!$A$5:$A$404,"&gt;="&amp;DATE(YEAR(BulanRekap),MONTH(BulanRekap),1),'Absensi Harian'!$A$5:$A$404,"&lt;="&amp;EOMONTH(BulanRekap,0)))</f>
        <v/>
      </c>
      <c r="H33" s="18">
        <f>IF($A33="","",COUNTIFS('Absensi Harian'!$B$5:$B$404,$A33,'Absensi Harian'!$D$5:$D$404,"A",'Absensi Harian'!$A$5:$A$404,"&gt;="&amp;DATE(YEAR(BulanRekap),MONTH(BulanRekap),1),'Absensi Harian'!$A$5:$A$404,"&lt;="&amp;EOMONTH(BulanRekap,0)))</f>
        <v/>
      </c>
      <c r="I33" s="18">
        <f>IF($A33="","",COUNTIFS('Absensi Harian'!$B$5:$B$404,$A33,'Absensi Harian'!$G$5:$G$404,"&gt;0",'Absensi Harian'!$A$5:$A$404,"&gt;="&amp;DATE(YEAR(BulanRekap),MONTH(BulanRekap),1),'Absensi Harian'!$A$5:$A$404,"&lt;="&amp;EOMONTH(BulanRekap,0)))</f>
        <v/>
      </c>
      <c r="J33" s="18">
        <f>IF($A33="","",SUMIFS('Absensi Harian'!$G$5:$G$404,'Absensi Harian'!$B$5:$B$404,$A33,'Absensi Harian'!$A$5:$A$404,"&gt;="&amp;DATE(YEAR(BulanRekap),MONTH(BulanRekap),1),'Absensi Harian'!$A$5:$A$404,"&lt;="&amp;EOMONTH(BulanRekap,0)))</f>
        <v/>
      </c>
      <c r="K33" s="21">
        <f>IF($A33="","",SUMIFS('Absensi Harian'!$I$5:$I$404,'Absensi Harian'!$B$5:$B$404,$A33,'Absensi Harian'!$A$5:$A$404,"&gt;="&amp;DATE(YEAR(BulanRekap),MONTH(BulanRekap),1),'Absensi Harian'!$A$5:$A$404,"&lt;="&amp;EOMONTH(BulanRekap,0)))</f>
        <v/>
      </c>
      <c r="L33" s="22">
        <f>IF($A33="","",SUMIFS('Absensi Harian'!$K$5:$K$404,'Absensi Harian'!$B$5:$B$404,$A33,'Absensi Harian'!$A$5:$A$404,"&gt;="&amp;DATE(YEAR(BulanRekap),MONTH(BulanRekap),1),'Absensi Harian'!$A$5:$A$404,"&lt;="&amp;EOMONTH(BulanRekap,0)))</f>
        <v/>
      </c>
    </row>
    <row r="34">
      <c r="A34" s="17">
        <f>IF(Karyawan!B34="","",Karyawan!B34)</f>
        <v/>
      </c>
      <c r="B34" s="17">
        <f>IF(A34="","",Karyawan!C34)</f>
        <v/>
      </c>
      <c r="C34" s="18">
        <f>IF($A34="","",COUNTIFS('Absensi Harian'!$B$5:$B$404,$A34,'Absensi Harian'!$D$5:$D$404,"H",'Absensi Harian'!$A$5:$A$404,"&gt;="&amp;DATE(YEAR(BulanRekap),MONTH(BulanRekap),1),'Absensi Harian'!$A$5:$A$404,"&lt;="&amp;EOMONTH(BulanRekap,0)))</f>
        <v/>
      </c>
      <c r="D34" s="18">
        <f>IF($A34="","",COUNTIFS('Absensi Harian'!$B$5:$B$404,$A34,'Absensi Harian'!$D$5:$D$404,"L",'Absensi Harian'!$A$5:$A$404,"&gt;="&amp;DATE(YEAR(BulanRekap),MONTH(BulanRekap),1),'Absensi Harian'!$A$5:$A$404,"&lt;="&amp;EOMONTH(BulanRekap,0)))</f>
        <v/>
      </c>
      <c r="E34" s="18">
        <f>IF($A34="","",COUNTIFS('Absensi Harian'!$B$5:$B$404,$A34,'Absensi Harian'!$D$5:$D$404,"I",'Absensi Harian'!$A$5:$A$404,"&gt;="&amp;DATE(YEAR(BulanRekap),MONTH(BulanRekap),1),'Absensi Harian'!$A$5:$A$404,"&lt;="&amp;EOMONTH(BulanRekap,0)))</f>
        <v/>
      </c>
      <c r="F34" s="18">
        <f>IF($A34="","",COUNTIFS('Absensi Harian'!$B$5:$B$404,$A34,'Absensi Harian'!$D$5:$D$404,"S",'Absensi Harian'!$A$5:$A$404,"&gt;="&amp;DATE(YEAR(BulanRekap),MONTH(BulanRekap),1),'Absensi Harian'!$A$5:$A$404,"&lt;="&amp;EOMONTH(BulanRekap,0)))</f>
        <v/>
      </c>
      <c r="G34" s="18">
        <f>IF($A34="","",COUNTIFS('Absensi Harian'!$B$5:$B$404,$A34,'Absensi Harian'!$D$5:$D$404,"C",'Absensi Harian'!$A$5:$A$404,"&gt;="&amp;DATE(YEAR(BulanRekap),MONTH(BulanRekap),1),'Absensi Harian'!$A$5:$A$404,"&lt;="&amp;EOMONTH(BulanRekap,0)))</f>
        <v/>
      </c>
      <c r="H34" s="18">
        <f>IF($A34="","",COUNTIFS('Absensi Harian'!$B$5:$B$404,$A34,'Absensi Harian'!$D$5:$D$404,"A",'Absensi Harian'!$A$5:$A$404,"&gt;="&amp;DATE(YEAR(BulanRekap),MONTH(BulanRekap),1),'Absensi Harian'!$A$5:$A$404,"&lt;="&amp;EOMONTH(BulanRekap,0)))</f>
        <v/>
      </c>
      <c r="I34" s="18">
        <f>IF($A34="","",COUNTIFS('Absensi Harian'!$B$5:$B$404,$A34,'Absensi Harian'!$G$5:$G$404,"&gt;0",'Absensi Harian'!$A$5:$A$404,"&gt;="&amp;DATE(YEAR(BulanRekap),MONTH(BulanRekap),1),'Absensi Harian'!$A$5:$A$404,"&lt;="&amp;EOMONTH(BulanRekap,0)))</f>
        <v/>
      </c>
      <c r="J34" s="18">
        <f>IF($A34="","",SUMIFS('Absensi Harian'!$G$5:$G$404,'Absensi Harian'!$B$5:$B$404,$A34,'Absensi Harian'!$A$5:$A$404,"&gt;="&amp;DATE(YEAR(BulanRekap),MONTH(BulanRekap),1),'Absensi Harian'!$A$5:$A$404,"&lt;="&amp;EOMONTH(BulanRekap,0)))</f>
        <v/>
      </c>
      <c r="K34" s="21">
        <f>IF($A34="","",SUMIFS('Absensi Harian'!$I$5:$I$404,'Absensi Harian'!$B$5:$B$404,$A34,'Absensi Harian'!$A$5:$A$404,"&gt;="&amp;DATE(YEAR(BulanRekap),MONTH(BulanRekap),1),'Absensi Harian'!$A$5:$A$404,"&lt;="&amp;EOMONTH(BulanRekap,0)))</f>
        <v/>
      </c>
      <c r="L34" s="22">
        <f>IF($A34="","",SUMIFS('Absensi Harian'!$K$5:$K$404,'Absensi Harian'!$B$5:$B$404,$A34,'Absensi Harian'!$A$5:$A$404,"&gt;="&amp;DATE(YEAR(BulanRekap),MONTH(BulanRekap),1),'Absensi Harian'!$A$5:$A$404,"&lt;="&amp;EOMONTH(BulanRekap,0)))</f>
        <v/>
      </c>
    </row>
    <row r="35">
      <c r="A35" s="17">
        <f>IF(Karyawan!B35="","",Karyawan!B35)</f>
        <v/>
      </c>
      <c r="B35" s="17">
        <f>IF(A35="","",Karyawan!C35)</f>
        <v/>
      </c>
      <c r="C35" s="18">
        <f>IF($A35="","",COUNTIFS('Absensi Harian'!$B$5:$B$404,$A35,'Absensi Harian'!$D$5:$D$404,"H",'Absensi Harian'!$A$5:$A$404,"&gt;="&amp;DATE(YEAR(BulanRekap),MONTH(BulanRekap),1),'Absensi Harian'!$A$5:$A$404,"&lt;="&amp;EOMONTH(BulanRekap,0)))</f>
        <v/>
      </c>
      <c r="D35" s="18">
        <f>IF($A35="","",COUNTIFS('Absensi Harian'!$B$5:$B$404,$A35,'Absensi Harian'!$D$5:$D$404,"L",'Absensi Harian'!$A$5:$A$404,"&gt;="&amp;DATE(YEAR(BulanRekap),MONTH(BulanRekap),1),'Absensi Harian'!$A$5:$A$404,"&lt;="&amp;EOMONTH(BulanRekap,0)))</f>
        <v/>
      </c>
      <c r="E35" s="18">
        <f>IF($A35="","",COUNTIFS('Absensi Harian'!$B$5:$B$404,$A35,'Absensi Harian'!$D$5:$D$404,"I",'Absensi Harian'!$A$5:$A$404,"&gt;="&amp;DATE(YEAR(BulanRekap),MONTH(BulanRekap),1),'Absensi Harian'!$A$5:$A$404,"&lt;="&amp;EOMONTH(BulanRekap,0)))</f>
        <v/>
      </c>
      <c r="F35" s="18">
        <f>IF($A35="","",COUNTIFS('Absensi Harian'!$B$5:$B$404,$A35,'Absensi Harian'!$D$5:$D$404,"S",'Absensi Harian'!$A$5:$A$404,"&gt;="&amp;DATE(YEAR(BulanRekap),MONTH(BulanRekap),1),'Absensi Harian'!$A$5:$A$404,"&lt;="&amp;EOMONTH(BulanRekap,0)))</f>
        <v/>
      </c>
      <c r="G35" s="18">
        <f>IF($A35="","",COUNTIFS('Absensi Harian'!$B$5:$B$404,$A35,'Absensi Harian'!$D$5:$D$404,"C",'Absensi Harian'!$A$5:$A$404,"&gt;="&amp;DATE(YEAR(BulanRekap),MONTH(BulanRekap),1),'Absensi Harian'!$A$5:$A$404,"&lt;="&amp;EOMONTH(BulanRekap,0)))</f>
        <v/>
      </c>
      <c r="H35" s="18">
        <f>IF($A35="","",COUNTIFS('Absensi Harian'!$B$5:$B$404,$A35,'Absensi Harian'!$D$5:$D$404,"A",'Absensi Harian'!$A$5:$A$404,"&gt;="&amp;DATE(YEAR(BulanRekap),MONTH(BulanRekap),1),'Absensi Harian'!$A$5:$A$404,"&lt;="&amp;EOMONTH(BulanRekap,0)))</f>
        <v/>
      </c>
      <c r="I35" s="18">
        <f>IF($A35="","",COUNTIFS('Absensi Harian'!$B$5:$B$404,$A35,'Absensi Harian'!$G$5:$G$404,"&gt;0",'Absensi Harian'!$A$5:$A$404,"&gt;="&amp;DATE(YEAR(BulanRekap),MONTH(BulanRekap),1),'Absensi Harian'!$A$5:$A$404,"&lt;="&amp;EOMONTH(BulanRekap,0)))</f>
        <v/>
      </c>
      <c r="J35" s="18">
        <f>IF($A35="","",SUMIFS('Absensi Harian'!$G$5:$G$404,'Absensi Harian'!$B$5:$B$404,$A35,'Absensi Harian'!$A$5:$A$404,"&gt;="&amp;DATE(YEAR(BulanRekap),MONTH(BulanRekap),1),'Absensi Harian'!$A$5:$A$404,"&lt;="&amp;EOMONTH(BulanRekap,0)))</f>
        <v/>
      </c>
      <c r="K35" s="21">
        <f>IF($A35="","",SUMIFS('Absensi Harian'!$I$5:$I$404,'Absensi Harian'!$B$5:$B$404,$A35,'Absensi Harian'!$A$5:$A$404,"&gt;="&amp;DATE(YEAR(BulanRekap),MONTH(BulanRekap),1),'Absensi Harian'!$A$5:$A$404,"&lt;="&amp;EOMONTH(BulanRekap,0)))</f>
        <v/>
      </c>
      <c r="L35" s="22">
        <f>IF($A35="","",SUMIFS('Absensi Harian'!$K$5:$K$404,'Absensi Harian'!$B$5:$B$404,$A35,'Absensi Harian'!$A$5:$A$404,"&gt;="&amp;DATE(YEAR(BulanRekap),MONTH(BulanRekap),1),'Absensi Harian'!$A$5:$A$404,"&lt;="&amp;EOMONTH(BulanRekap,0)))</f>
        <v/>
      </c>
    </row>
    <row r="36">
      <c r="A36" s="17">
        <f>IF(Karyawan!B36="","",Karyawan!B36)</f>
        <v/>
      </c>
      <c r="B36" s="17">
        <f>IF(A36="","",Karyawan!C36)</f>
        <v/>
      </c>
      <c r="C36" s="18">
        <f>IF($A36="","",COUNTIFS('Absensi Harian'!$B$5:$B$404,$A36,'Absensi Harian'!$D$5:$D$404,"H",'Absensi Harian'!$A$5:$A$404,"&gt;="&amp;DATE(YEAR(BulanRekap),MONTH(BulanRekap),1),'Absensi Harian'!$A$5:$A$404,"&lt;="&amp;EOMONTH(BulanRekap,0)))</f>
        <v/>
      </c>
      <c r="D36" s="18">
        <f>IF($A36="","",COUNTIFS('Absensi Harian'!$B$5:$B$404,$A36,'Absensi Harian'!$D$5:$D$404,"L",'Absensi Harian'!$A$5:$A$404,"&gt;="&amp;DATE(YEAR(BulanRekap),MONTH(BulanRekap),1),'Absensi Harian'!$A$5:$A$404,"&lt;="&amp;EOMONTH(BulanRekap,0)))</f>
        <v/>
      </c>
      <c r="E36" s="18">
        <f>IF($A36="","",COUNTIFS('Absensi Harian'!$B$5:$B$404,$A36,'Absensi Harian'!$D$5:$D$404,"I",'Absensi Harian'!$A$5:$A$404,"&gt;="&amp;DATE(YEAR(BulanRekap),MONTH(BulanRekap),1),'Absensi Harian'!$A$5:$A$404,"&lt;="&amp;EOMONTH(BulanRekap,0)))</f>
        <v/>
      </c>
      <c r="F36" s="18">
        <f>IF($A36="","",COUNTIFS('Absensi Harian'!$B$5:$B$404,$A36,'Absensi Harian'!$D$5:$D$404,"S",'Absensi Harian'!$A$5:$A$404,"&gt;="&amp;DATE(YEAR(BulanRekap),MONTH(BulanRekap),1),'Absensi Harian'!$A$5:$A$404,"&lt;="&amp;EOMONTH(BulanRekap,0)))</f>
        <v/>
      </c>
      <c r="G36" s="18">
        <f>IF($A36="","",COUNTIFS('Absensi Harian'!$B$5:$B$404,$A36,'Absensi Harian'!$D$5:$D$404,"C",'Absensi Harian'!$A$5:$A$404,"&gt;="&amp;DATE(YEAR(BulanRekap),MONTH(BulanRekap),1),'Absensi Harian'!$A$5:$A$404,"&lt;="&amp;EOMONTH(BulanRekap,0)))</f>
        <v/>
      </c>
      <c r="H36" s="18">
        <f>IF($A36="","",COUNTIFS('Absensi Harian'!$B$5:$B$404,$A36,'Absensi Harian'!$D$5:$D$404,"A",'Absensi Harian'!$A$5:$A$404,"&gt;="&amp;DATE(YEAR(BulanRekap),MONTH(BulanRekap),1),'Absensi Harian'!$A$5:$A$404,"&lt;="&amp;EOMONTH(BulanRekap,0)))</f>
        <v/>
      </c>
      <c r="I36" s="18">
        <f>IF($A36="","",COUNTIFS('Absensi Harian'!$B$5:$B$404,$A36,'Absensi Harian'!$G$5:$G$404,"&gt;0",'Absensi Harian'!$A$5:$A$404,"&gt;="&amp;DATE(YEAR(BulanRekap),MONTH(BulanRekap),1),'Absensi Harian'!$A$5:$A$404,"&lt;="&amp;EOMONTH(BulanRekap,0)))</f>
        <v/>
      </c>
      <c r="J36" s="18">
        <f>IF($A36="","",SUMIFS('Absensi Harian'!$G$5:$G$404,'Absensi Harian'!$B$5:$B$404,$A36,'Absensi Harian'!$A$5:$A$404,"&gt;="&amp;DATE(YEAR(BulanRekap),MONTH(BulanRekap),1),'Absensi Harian'!$A$5:$A$404,"&lt;="&amp;EOMONTH(BulanRekap,0)))</f>
        <v/>
      </c>
      <c r="K36" s="21">
        <f>IF($A36="","",SUMIFS('Absensi Harian'!$I$5:$I$404,'Absensi Harian'!$B$5:$B$404,$A36,'Absensi Harian'!$A$5:$A$404,"&gt;="&amp;DATE(YEAR(BulanRekap),MONTH(BulanRekap),1),'Absensi Harian'!$A$5:$A$404,"&lt;="&amp;EOMONTH(BulanRekap,0)))</f>
        <v/>
      </c>
      <c r="L36" s="22">
        <f>IF($A36="","",SUMIFS('Absensi Harian'!$K$5:$K$404,'Absensi Harian'!$B$5:$B$404,$A36,'Absensi Harian'!$A$5:$A$404,"&gt;="&amp;DATE(YEAR(BulanRekap),MONTH(BulanRekap),1),'Absensi Harian'!$A$5:$A$404,"&lt;="&amp;EOMONTH(BulanRekap,0)))</f>
        <v/>
      </c>
    </row>
    <row r="37">
      <c r="A37" s="17">
        <f>IF(Karyawan!B37="","",Karyawan!B37)</f>
        <v/>
      </c>
      <c r="B37" s="17">
        <f>IF(A37="","",Karyawan!C37)</f>
        <v/>
      </c>
      <c r="C37" s="18">
        <f>IF($A37="","",COUNTIFS('Absensi Harian'!$B$5:$B$404,$A37,'Absensi Harian'!$D$5:$D$404,"H",'Absensi Harian'!$A$5:$A$404,"&gt;="&amp;DATE(YEAR(BulanRekap),MONTH(BulanRekap),1),'Absensi Harian'!$A$5:$A$404,"&lt;="&amp;EOMONTH(BulanRekap,0)))</f>
        <v/>
      </c>
      <c r="D37" s="18">
        <f>IF($A37="","",COUNTIFS('Absensi Harian'!$B$5:$B$404,$A37,'Absensi Harian'!$D$5:$D$404,"L",'Absensi Harian'!$A$5:$A$404,"&gt;="&amp;DATE(YEAR(BulanRekap),MONTH(BulanRekap),1),'Absensi Harian'!$A$5:$A$404,"&lt;="&amp;EOMONTH(BulanRekap,0)))</f>
        <v/>
      </c>
      <c r="E37" s="18">
        <f>IF($A37="","",COUNTIFS('Absensi Harian'!$B$5:$B$404,$A37,'Absensi Harian'!$D$5:$D$404,"I",'Absensi Harian'!$A$5:$A$404,"&gt;="&amp;DATE(YEAR(BulanRekap),MONTH(BulanRekap),1),'Absensi Harian'!$A$5:$A$404,"&lt;="&amp;EOMONTH(BulanRekap,0)))</f>
        <v/>
      </c>
      <c r="F37" s="18">
        <f>IF($A37="","",COUNTIFS('Absensi Harian'!$B$5:$B$404,$A37,'Absensi Harian'!$D$5:$D$404,"S",'Absensi Harian'!$A$5:$A$404,"&gt;="&amp;DATE(YEAR(BulanRekap),MONTH(BulanRekap),1),'Absensi Harian'!$A$5:$A$404,"&lt;="&amp;EOMONTH(BulanRekap,0)))</f>
        <v/>
      </c>
      <c r="G37" s="18">
        <f>IF($A37="","",COUNTIFS('Absensi Harian'!$B$5:$B$404,$A37,'Absensi Harian'!$D$5:$D$404,"C",'Absensi Harian'!$A$5:$A$404,"&gt;="&amp;DATE(YEAR(BulanRekap),MONTH(BulanRekap),1),'Absensi Harian'!$A$5:$A$404,"&lt;="&amp;EOMONTH(BulanRekap,0)))</f>
        <v/>
      </c>
      <c r="H37" s="18">
        <f>IF($A37="","",COUNTIFS('Absensi Harian'!$B$5:$B$404,$A37,'Absensi Harian'!$D$5:$D$404,"A",'Absensi Harian'!$A$5:$A$404,"&gt;="&amp;DATE(YEAR(BulanRekap),MONTH(BulanRekap),1),'Absensi Harian'!$A$5:$A$404,"&lt;="&amp;EOMONTH(BulanRekap,0)))</f>
        <v/>
      </c>
      <c r="I37" s="18">
        <f>IF($A37="","",COUNTIFS('Absensi Harian'!$B$5:$B$404,$A37,'Absensi Harian'!$G$5:$G$404,"&gt;0",'Absensi Harian'!$A$5:$A$404,"&gt;="&amp;DATE(YEAR(BulanRekap),MONTH(BulanRekap),1),'Absensi Harian'!$A$5:$A$404,"&lt;="&amp;EOMONTH(BulanRekap,0)))</f>
        <v/>
      </c>
      <c r="J37" s="18">
        <f>IF($A37="","",SUMIFS('Absensi Harian'!$G$5:$G$404,'Absensi Harian'!$B$5:$B$404,$A37,'Absensi Harian'!$A$5:$A$404,"&gt;="&amp;DATE(YEAR(BulanRekap),MONTH(BulanRekap),1),'Absensi Harian'!$A$5:$A$404,"&lt;="&amp;EOMONTH(BulanRekap,0)))</f>
        <v/>
      </c>
      <c r="K37" s="21">
        <f>IF($A37="","",SUMIFS('Absensi Harian'!$I$5:$I$404,'Absensi Harian'!$B$5:$B$404,$A37,'Absensi Harian'!$A$5:$A$404,"&gt;="&amp;DATE(YEAR(BulanRekap),MONTH(BulanRekap),1),'Absensi Harian'!$A$5:$A$404,"&lt;="&amp;EOMONTH(BulanRekap,0)))</f>
        <v/>
      </c>
      <c r="L37" s="22">
        <f>IF($A37="","",SUMIFS('Absensi Harian'!$K$5:$K$404,'Absensi Harian'!$B$5:$B$404,$A37,'Absensi Harian'!$A$5:$A$404,"&gt;="&amp;DATE(YEAR(BulanRekap),MONTH(BulanRekap),1),'Absensi Harian'!$A$5:$A$404,"&lt;="&amp;EOMONTH(BulanRekap,0)))</f>
        <v/>
      </c>
    </row>
    <row r="38">
      <c r="A38" s="17">
        <f>IF(Karyawan!B38="","",Karyawan!B38)</f>
        <v/>
      </c>
      <c r="B38" s="17">
        <f>IF(A38="","",Karyawan!C38)</f>
        <v/>
      </c>
      <c r="C38" s="18">
        <f>IF($A38="","",COUNTIFS('Absensi Harian'!$B$5:$B$404,$A38,'Absensi Harian'!$D$5:$D$404,"H",'Absensi Harian'!$A$5:$A$404,"&gt;="&amp;DATE(YEAR(BulanRekap),MONTH(BulanRekap),1),'Absensi Harian'!$A$5:$A$404,"&lt;="&amp;EOMONTH(BulanRekap,0)))</f>
        <v/>
      </c>
      <c r="D38" s="18">
        <f>IF($A38="","",COUNTIFS('Absensi Harian'!$B$5:$B$404,$A38,'Absensi Harian'!$D$5:$D$404,"L",'Absensi Harian'!$A$5:$A$404,"&gt;="&amp;DATE(YEAR(BulanRekap),MONTH(BulanRekap),1),'Absensi Harian'!$A$5:$A$404,"&lt;="&amp;EOMONTH(BulanRekap,0)))</f>
        <v/>
      </c>
      <c r="E38" s="18">
        <f>IF($A38="","",COUNTIFS('Absensi Harian'!$B$5:$B$404,$A38,'Absensi Harian'!$D$5:$D$404,"I",'Absensi Harian'!$A$5:$A$404,"&gt;="&amp;DATE(YEAR(BulanRekap),MONTH(BulanRekap),1),'Absensi Harian'!$A$5:$A$404,"&lt;="&amp;EOMONTH(BulanRekap,0)))</f>
        <v/>
      </c>
      <c r="F38" s="18">
        <f>IF($A38="","",COUNTIFS('Absensi Harian'!$B$5:$B$404,$A38,'Absensi Harian'!$D$5:$D$404,"S",'Absensi Harian'!$A$5:$A$404,"&gt;="&amp;DATE(YEAR(BulanRekap),MONTH(BulanRekap),1),'Absensi Harian'!$A$5:$A$404,"&lt;="&amp;EOMONTH(BulanRekap,0)))</f>
        <v/>
      </c>
      <c r="G38" s="18">
        <f>IF($A38="","",COUNTIFS('Absensi Harian'!$B$5:$B$404,$A38,'Absensi Harian'!$D$5:$D$404,"C",'Absensi Harian'!$A$5:$A$404,"&gt;="&amp;DATE(YEAR(BulanRekap),MONTH(BulanRekap),1),'Absensi Harian'!$A$5:$A$404,"&lt;="&amp;EOMONTH(BulanRekap,0)))</f>
        <v/>
      </c>
      <c r="H38" s="18">
        <f>IF($A38="","",COUNTIFS('Absensi Harian'!$B$5:$B$404,$A38,'Absensi Harian'!$D$5:$D$404,"A",'Absensi Harian'!$A$5:$A$404,"&gt;="&amp;DATE(YEAR(BulanRekap),MONTH(BulanRekap),1),'Absensi Harian'!$A$5:$A$404,"&lt;="&amp;EOMONTH(BulanRekap,0)))</f>
        <v/>
      </c>
      <c r="I38" s="18">
        <f>IF($A38="","",COUNTIFS('Absensi Harian'!$B$5:$B$404,$A38,'Absensi Harian'!$G$5:$G$404,"&gt;0",'Absensi Harian'!$A$5:$A$404,"&gt;="&amp;DATE(YEAR(BulanRekap),MONTH(BulanRekap),1),'Absensi Harian'!$A$5:$A$404,"&lt;="&amp;EOMONTH(BulanRekap,0)))</f>
        <v/>
      </c>
      <c r="J38" s="18">
        <f>IF($A38="","",SUMIFS('Absensi Harian'!$G$5:$G$404,'Absensi Harian'!$B$5:$B$404,$A38,'Absensi Harian'!$A$5:$A$404,"&gt;="&amp;DATE(YEAR(BulanRekap),MONTH(BulanRekap),1),'Absensi Harian'!$A$5:$A$404,"&lt;="&amp;EOMONTH(BulanRekap,0)))</f>
        <v/>
      </c>
      <c r="K38" s="21">
        <f>IF($A38="","",SUMIFS('Absensi Harian'!$I$5:$I$404,'Absensi Harian'!$B$5:$B$404,$A38,'Absensi Harian'!$A$5:$A$404,"&gt;="&amp;DATE(YEAR(BulanRekap),MONTH(BulanRekap),1),'Absensi Harian'!$A$5:$A$404,"&lt;="&amp;EOMONTH(BulanRekap,0)))</f>
        <v/>
      </c>
      <c r="L38" s="22">
        <f>IF($A38="","",SUMIFS('Absensi Harian'!$K$5:$K$404,'Absensi Harian'!$B$5:$B$404,$A38,'Absensi Harian'!$A$5:$A$404,"&gt;="&amp;DATE(YEAR(BulanRekap),MONTH(BulanRekap),1),'Absensi Harian'!$A$5:$A$404,"&lt;="&amp;EOMONTH(BulanRekap,0)))</f>
        <v/>
      </c>
    </row>
    <row r="39">
      <c r="A39" s="17">
        <f>IF(Karyawan!B39="","",Karyawan!B39)</f>
        <v/>
      </c>
      <c r="B39" s="17">
        <f>IF(A39="","",Karyawan!C39)</f>
        <v/>
      </c>
      <c r="C39" s="18">
        <f>IF($A39="","",COUNTIFS('Absensi Harian'!$B$5:$B$404,$A39,'Absensi Harian'!$D$5:$D$404,"H",'Absensi Harian'!$A$5:$A$404,"&gt;="&amp;DATE(YEAR(BulanRekap),MONTH(BulanRekap),1),'Absensi Harian'!$A$5:$A$404,"&lt;="&amp;EOMONTH(BulanRekap,0)))</f>
        <v/>
      </c>
      <c r="D39" s="18">
        <f>IF($A39="","",COUNTIFS('Absensi Harian'!$B$5:$B$404,$A39,'Absensi Harian'!$D$5:$D$404,"L",'Absensi Harian'!$A$5:$A$404,"&gt;="&amp;DATE(YEAR(BulanRekap),MONTH(BulanRekap),1),'Absensi Harian'!$A$5:$A$404,"&lt;="&amp;EOMONTH(BulanRekap,0)))</f>
        <v/>
      </c>
      <c r="E39" s="18">
        <f>IF($A39="","",COUNTIFS('Absensi Harian'!$B$5:$B$404,$A39,'Absensi Harian'!$D$5:$D$404,"I",'Absensi Harian'!$A$5:$A$404,"&gt;="&amp;DATE(YEAR(BulanRekap),MONTH(BulanRekap),1),'Absensi Harian'!$A$5:$A$404,"&lt;="&amp;EOMONTH(BulanRekap,0)))</f>
        <v/>
      </c>
      <c r="F39" s="18">
        <f>IF($A39="","",COUNTIFS('Absensi Harian'!$B$5:$B$404,$A39,'Absensi Harian'!$D$5:$D$404,"S",'Absensi Harian'!$A$5:$A$404,"&gt;="&amp;DATE(YEAR(BulanRekap),MONTH(BulanRekap),1),'Absensi Harian'!$A$5:$A$404,"&lt;="&amp;EOMONTH(BulanRekap,0)))</f>
        <v/>
      </c>
      <c r="G39" s="18">
        <f>IF($A39="","",COUNTIFS('Absensi Harian'!$B$5:$B$404,$A39,'Absensi Harian'!$D$5:$D$404,"C",'Absensi Harian'!$A$5:$A$404,"&gt;="&amp;DATE(YEAR(BulanRekap),MONTH(BulanRekap),1),'Absensi Harian'!$A$5:$A$404,"&lt;="&amp;EOMONTH(BulanRekap,0)))</f>
        <v/>
      </c>
      <c r="H39" s="18">
        <f>IF($A39="","",COUNTIFS('Absensi Harian'!$B$5:$B$404,$A39,'Absensi Harian'!$D$5:$D$404,"A",'Absensi Harian'!$A$5:$A$404,"&gt;="&amp;DATE(YEAR(BulanRekap),MONTH(BulanRekap),1),'Absensi Harian'!$A$5:$A$404,"&lt;="&amp;EOMONTH(BulanRekap,0)))</f>
        <v/>
      </c>
      <c r="I39" s="18">
        <f>IF($A39="","",COUNTIFS('Absensi Harian'!$B$5:$B$404,$A39,'Absensi Harian'!$G$5:$G$404,"&gt;0",'Absensi Harian'!$A$5:$A$404,"&gt;="&amp;DATE(YEAR(BulanRekap),MONTH(BulanRekap),1),'Absensi Harian'!$A$5:$A$404,"&lt;="&amp;EOMONTH(BulanRekap,0)))</f>
        <v/>
      </c>
      <c r="J39" s="18">
        <f>IF($A39="","",SUMIFS('Absensi Harian'!$G$5:$G$404,'Absensi Harian'!$B$5:$B$404,$A39,'Absensi Harian'!$A$5:$A$404,"&gt;="&amp;DATE(YEAR(BulanRekap),MONTH(BulanRekap),1),'Absensi Harian'!$A$5:$A$404,"&lt;="&amp;EOMONTH(BulanRekap,0)))</f>
        <v/>
      </c>
      <c r="K39" s="21">
        <f>IF($A39="","",SUMIFS('Absensi Harian'!$I$5:$I$404,'Absensi Harian'!$B$5:$B$404,$A39,'Absensi Harian'!$A$5:$A$404,"&gt;="&amp;DATE(YEAR(BulanRekap),MONTH(BulanRekap),1),'Absensi Harian'!$A$5:$A$404,"&lt;="&amp;EOMONTH(BulanRekap,0)))</f>
        <v/>
      </c>
      <c r="L39" s="22">
        <f>IF($A39="","",SUMIFS('Absensi Harian'!$K$5:$K$404,'Absensi Harian'!$B$5:$B$404,$A39,'Absensi Harian'!$A$5:$A$404,"&gt;="&amp;DATE(YEAR(BulanRekap),MONTH(BulanRekap),1),'Absensi Harian'!$A$5:$A$404,"&lt;="&amp;EOMONTH(BulanRekap,0)))</f>
        <v/>
      </c>
    </row>
    <row r="40">
      <c r="A40" s="17">
        <f>IF(Karyawan!B40="","",Karyawan!B40)</f>
        <v/>
      </c>
      <c r="B40" s="17">
        <f>IF(A40="","",Karyawan!C40)</f>
        <v/>
      </c>
      <c r="C40" s="18">
        <f>IF($A40="","",COUNTIFS('Absensi Harian'!$B$5:$B$404,$A40,'Absensi Harian'!$D$5:$D$404,"H",'Absensi Harian'!$A$5:$A$404,"&gt;="&amp;DATE(YEAR(BulanRekap),MONTH(BulanRekap),1),'Absensi Harian'!$A$5:$A$404,"&lt;="&amp;EOMONTH(BulanRekap,0)))</f>
        <v/>
      </c>
      <c r="D40" s="18">
        <f>IF($A40="","",COUNTIFS('Absensi Harian'!$B$5:$B$404,$A40,'Absensi Harian'!$D$5:$D$404,"L",'Absensi Harian'!$A$5:$A$404,"&gt;="&amp;DATE(YEAR(BulanRekap),MONTH(BulanRekap),1),'Absensi Harian'!$A$5:$A$404,"&lt;="&amp;EOMONTH(BulanRekap,0)))</f>
        <v/>
      </c>
      <c r="E40" s="18">
        <f>IF($A40="","",COUNTIFS('Absensi Harian'!$B$5:$B$404,$A40,'Absensi Harian'!$D$5:$D$404,"I",'Absensi Harian'!$A$5:$A$404,"&gt;="&amp;DATE(YEAR(BulanRekap),MONTH(BulanRekap),1),'Absensi Harian'!$A$5:$A$404,"&lt;="&amp;EOMONTH(BulanRekap,0)))</f>
        <v/>
      </c>
      <c r="F40" s="18">
        <f>IF($A40="","",COUNTIFS('Absensi Harian'!$B$5:$B$404,$A40,'Absensi Harian'!$D$5:$D$404,"S",'Absensi Harian'!$A$5:$A$404,"&gt;="&amp;DATE(YEAR(BulanRekap),MONTH(BulanRekap),1),'Absensi Harian'!$A$5:$A$404,"&lt;="&amp;EOMONTH(BulanRekap,0)))</f>
        <v/>
      </c>
      <c r="G40" s="18">
        <f>IF($A40="","",COUNTIFS('Absensi Harian'!$B$5:$B$404,$A40,'Absensi Harian'!$D$5:$D$404,"C",'Absensi Harian'!$A$5:$A$404,"&gt;="&amp;DATE(YEAR(BulanRekap),MONTH(BulanRekap),1),'Absensi Harian'!$A$5:$A$404,"&lt;="&amp;EOMONTH(BulanRekap,0)))</f>
        <v/>
      </c>
      <c r="H40" s="18">
        <f>IF($A40="","",COUNTIFS('Absensi Harian'!$B$5:$B$404,$A40,'Absensi Harian'!$D$5:$D$404,"A",'Absensi Harian'!$A$5:$A$404,"&gt;="&amp;DATE(YEAR(BulanRekap),MONTH(BulanRekap),1),'Absensi Harian'!$A$5:$A$404,"&lt;="&amp;EOMONTH(BulanRekap,0)))</f>
        <v/>
      </c>
      <c r="I40" s="18">
        <f>IF($A40="","",COUNTIFS('Absensi Harian'!$B$5:$B$404,$A40,'Absensi Harian'!$G$5:$G$404,"&gt;0",'Absensi Harian'!$A$5:$A$404,"&gt;="&amp;DATE(YEAR(BulanRekap),MONTH(BulanRekap),1),'Absensi Harian'!$A$5:$A$404,"&lt;="&amp;EOMONTH(BulanRekap,0)))</f>
        <v/>
      </c>
      <c r="J40" s="18">
        <f>IF($A40="","",SUMIFS('Absensi Harian'!$G$5:$G$404,'Absensi Harian'!$B$5:$B$404,$A40,'Absensi Harian'!$A$5:$A$404,"&gt;="&amp;DATE(YEAR(BulanRekap),MONTH(BulanRekap),1),'Absensi Harian'!$A$5:$A$404,"&lt;="&amp;EOMONTH(BulanRekap,0)))</f>
        <v/>
      </c>
      <c r="K40" s="21">
        <f>IF($A40="","",SUMIFS('Absensi Harian'!$I$5:$I$404,'Absensi Harian'!$B$5:$B$404,$A40,'Absensi Harian'!$A$5:$A$404,"&gt;="&amp;DATE(YEAR(BulanRekap),MONTH(BulanRekap),1),'Absensi Harian'!$A$5:$A$404,"&lt;="&amp;EOMONTH(BulanRekap,0)))</f>
        <v/>
      </c>
      <c r="L40" s="22">
        <f>IF($A40="","",SUMIFS('Absensi Harian'!$K$5:$K$404,'Absensi Harian'!$B$5:$B$404,$A40,'Absensi Harian'!$A$5:$A$404,"&gt;="&amp;DATE(YEAR(BulanRekap),MONTH(BulanRekap),1),'Absensi Harian'!$A$5:$A$404,"&lt;="&amp;EOMONTH(BulanRekap,0)))</f>
        <v/>
      </c>
    </row>
    <row r="41">
      <c r="A41" s="17">
        <f>IF(Karyawan!B41="","",Karyawan!B41)</f>
        <v/>
      </c>
      <c r="B41" s="17">
        <f>IF(A41="","",Karyawan!C41)</f>
        <v/>
      </c>
      <c r="C41" s="18">
        <f>IF($A41="","",COUNTIFS('Absensi Harian'!$B$5:$B$404,$A41,'Absensi Harian'!$D$5:$D$404,"H",'Absensi Harian'!$A$5:$A$404,"&gt;="&amp;DATE(YEAR(BulanRekap),MONTH(BulanRekap),1),'Absensi Harian'!$A$5:$A$404,"&lt;="&amp;EOMONTH(BulanRekap,0)))</f>
        <v/>
      </c>
      <c r="D41" s="18">
        <f>IF($A41="","",COUNTIFS('Absensi Harian'!$B$5:$B$404,$A41,'Absensi Harian'!$D$5:$D$404,"L",'Absensi Harian'!$A$5:$A$404,"&gt;="&amp;DATE(YEAR(BulanRekap),MONTH(BulanRekap),1),'Absensi Harian'!$A$5:$A$404,"&lt;="&amp;EOMONTH(BulanRekap,0)))</f>
        <v/>
      </c>
      <c r="E41" s="18">
        <f>IF($A41="","",COUNTIFS('Absensi Harian'!$B$5:$B$404,$A41,'Absensi Harian'!$D$5:$D$404,"I",'Absensi Harian'!$A$5:$A$404,"&gt;="&amp;DATE(YEAR(BulanRekap),MONTH(BulanRekap),1),'Absensi Harian'!$A$5:$A$404,"&lt;="&amp;EOMONTH(BulanRekap,0)))</f>
        <v/>
      </c>
      <c r="F41" s="18">
        <f>IF($A41="","",COUNTIFS('Absensi Harian'!$B$5:$B$404,$A41,'Absensi Harian'!$D$5:$D$404,"S",'Absensi Harian'!$A$5:$A$404,"&gt;="&amp;DATE(YEAR(BulanRekap),MONTH(BulanRekap),1),'Absensi Harian'!$A$5:$A$404,"&lt;="&amp;EOMONTH(BulanRekap,0)))</f>
        <v/>
      </c>
      <c r="G41" s="18">
        <f>IF($A41="","",COUNTIFS('Absensi Harian'!$B$5:$B$404,$A41,'Absensi Harian'!$D$5:$D$404,"C",'Absensi Harian'!$A$5:$A$404,"&gt;="&amp;DATE(YEAR(BulanRekap),MONTH(BulanRekap),1),'Absensi Harian'!$A$5:$A$404,"&lt;="&amp;EOMONTH(BulanRekap,0)))</f>
        <v/>
      </c>
      <c r="H41" s="18">
        <f>IF($A41="","",COUNTIFS('Absensi Harian'!$B$5:$B$404,$A41,'Absensi Harian'!$D$5:$D$404,"A",'Absensi Harian'!$A$5:$A$404,"&gt;="&amp;DATE(YEAR(BulanRekap),MONTH(BulanRekap),1),'Absensi Harian'!$A$5:$A$404,"&lt;="&amp;EOMONTH(BulanRekap,0)))</f>
        <v/>
      </c>
      <c r="I41" s="18">
        <f>IF($A41="","",COUNTIFS('Absensi Harian'!$B$5:$B$404,$A41,'Absensi Harian'!$G$5:$G$404,"&gt;0",'Absensi Harian'!$A$5:$A$404,"&gt;="&amp;DATE(YEAR(BulanRekap),MONTH(BulanRekap),1),'Absensi Harian'!$A$5:$A$404,"&lt;="&amp;EOMONTH(BulanRekap,0)))</f>
        <v/>
      </c>
      <c r="J41" s="18">
        <f>IF($A41="","",SUMIFS('Absensi Harian'!$G$5:$G$404,'Absensi Harian'!$B$5:$B$404,$A41,'Absensi Harian'!$A$5:$A$404,"&gt;="&amp;DATE(YEAR(BulanRekap),MONTH(BulanRekap),1),'Absensi Harian'!$A$5:$A$404,"&lt;="&amp;EOMONTH(BulanRekap,0)))</f>
        <v/>
      </c>
      <c r="K41" s="21">
        <f>IF($A41="","",SUMIFS('Absensi Harian'!$I$5:$I$404,'Absensi Harian'!$B$5:$B$404,$A41,'Absensi Harian'!$A$5:$A$404,"&gt;="&amp;DATE(YEAR(BulanRekap),MONTH(BulanRekap),1),'Absensi Harian'!$A$5:$A$404,"&lt;="&amp;EOMONTH(BulanRekap,0)))</f>
        <v/>
      </c>
      <c r="L41" s="22">
        <f>IF($A41="","",SUMIFS('Absensi Harian'!$K$5:$K$404,'Absensi Harian'!$B$5:$B$404,$A41,'Absensi Harian'!$A$5:$A$404,"&gt;="&amp;DATE(YEAR(BulanRekap),MONTH(BulanRekap),1),'Absensi Harian'!$A$5:$A$404,"&lt;="&amp;EOMONTH(BulanRekap,0)))</f>
        <v/>
      </c>
    </row>
    <row r="42">
      <c r="A42" s="17">
        <f>IF(Karyawan!B42="","",Karyawan!B42)</f>
        <v/>
      </c>
      <c r="B42" s="17">
        <f>IF(A42="","",Karyawan!C42)</f>
        <v/>
      </c>
      <c r="C42" s="18">
        <f>IF($A42="","",COUNTIFS('Absensi Harian'!$B$5:$B$404,$A42,'Absensi Harian'!$D$5:$D$404,"H",'Absensi Harian'!$A$5:$A$404,"&gt;="&amp;DATE(YEAR(BulanRekap),MONTH(BulanRekap),1),'Absensi Harian'!$A$5:$A$404,"&lt;="&amp;EOMONTH(BulanRekap,0)))</f>
        <v/>
      </c>
      <c r="D42" s="18">
        <f>IF($A42="","",COUNTIFS('Absensi Harian'!$B$5:$B$404,$A42,'Absensi Harian'!$D$5:$D$404,"L",'Absensi Harian'!$A$5:$A$404,"&gt;="&amp;DATE(YEAR(BulanRekap),MONTH(BulanRekap),1),'Absensi Harian'!$A$5:$A$404,"&lt;="&amp;EOMONTH(BulanRekap,0)))</f>
        <v/>
      </c>
      <c r="E42" s="18">
        <f>IF($A42="","",COUNTIFS('Absensi Harian'!$B$5:$B$404,$A42,'Absensi Harian'!$D$5:$D$404,"I",'Absensi Harian'!$A$5:$A$404,"&gt;="&amp;DATE(YEAR(BulanRekap),MONTH(BulanRekap),1),'Absensi Harian'!$A$5:$A$404,"&lt;="&amp;EOMONTH(BulanRekap,0)))</f>
        <v/>
      </c>
      <c r="F42" s="18">
        <f>IF($A42="","",COUNTIFS('Absensi Harian'!$B$5:$B$404,$A42,'Absensi Harian'!$D$5:$D$404,"S",'Absensi Harian'!$A$5:$A$404,"&gt;="&amp;DATE(YEAR(BulanRekap),MONTH(BulanRekap),1),'Absensi Harian'!$A$5:$A$404,"&lt;="&amp;EOMONTH(BulanRekap,0)))</f>
        <v/>
      </c>
      <c r="G42" s="18">
        <f>IF($A42="","",COUNTIFS('Absensi Harian'!$B$5:$B$404,$A42,'Absensi Harian'!$D$5:$D$404,"C",'Absensi Harian'!$A$5:$A$404,"&gt;="&amp;DATE(YEAR(BulanRekap),MONTH(BulanRekap),1),'Absensi Harian'!$A$5:$A$404,"&lt;="&amp;EOMONTH(BulanRekap,0)))</f>
        <v/>
      </c>
      <c r="H42" s="18">
        <f>IF($A42="","",COUNTIFS('Absensi Harian'!$B$5:$B$404,$A42,'Absensi Harian'!$D$5:$D$404,"A",'Absensi Harian'!$A$5:$A$404,"&gt;="&amp;DATE(YEAR(BulanRekap),MONTH(BulanRekap),1),'Absensi Harian'!$A$5:$A$404,"&lt;="&amp;EOMONTH(BulanRekap,0)))</f>
        <v/>
      </c>
      <c r="I42" s="18">
        <f>IF($A42="","",COUNTIFS('Absensi Harian'!$B$5:$B$404,$A42,'Absensi Harian'!$G$5:$G$404,"&gt;0",'Absensi Harian'!$A$5:$A$404,"&gt;="&amp;DATE(YEAR(BulanRekap),MONTH(BulanRekap),1),'Absensi Harian'!$A$5:$A$404,"&lt;="&amp;EOMONTH(BulanRekap,0)))</f>
        <v/>
      </c>
      <c r="J42" s="18">
        <f>IF($A42="","",SUMIFS('Absensi Harian'!$G$5:$G$404,'Absensi Harian'!$B$5:$B$404,$A42,'Absensi Harian'!$A$5:$A$404,"&gt;="&amp;DATE(YEAR(BulanRekap),MONTH(BulanRekap),1),'Absensi Harian'!$A$5:$A$404,"&lt;="&amp;EOMONTH(BulanRekap,0)))</f>
        <v/>
      </c>
      <c r="K42" s="21">
        <f>IF($A42="","",SUMIFS('Absensi Harian'!$I$5:$I$404,'Absensi Harian'!$B$5:$B$404,$A42,'Absensi Harian'!$A$5:$A$404,"&gt;="&amp;DATE(YEAR(BulanRekap),MONTH(BulanRekap),1),'Absensi Harian'!$A$5:$A$404,"&lt;="&amp;EOMONTH(BulanRekap,0)))</f>
        <v/>
      </c>
      <c r="L42" s="22">
        <f>IF($A42="","",SUMIFS('Absensi Harian'!$K$5:$K$404,'Absensi Harian'!$B$5:$B$404,$A42,'Absensi Harian'!$A$5:$A$404,"&gt;="&amp;DATE(YEAR(BulanRekap),MONTH(BulanRekap),1),'Absensi Harian'!$A$5:$A$404,"&lt;="&amp;EOMONTH(BulanRekap,0)))</f>
        <v/>
      </c>
    </row>
    <row r="43">
      <c r="A43" s="17">
        <f>IF(Karyawan!B43="","",Karyawan!B43)</f>
        <v/>
      </c>
      <c r="B43" s="17">
        <f>IF(A43="","",Karyawan!C43)</f>
        <v/>
      </c>
      <c r="C43" s="18">
        <f>IF($A43="","",COUNTIFS('Absensi Harian'!$B$5:$B$404,$A43,'Absensi Harian'!$D$5:$D$404,"H",'Absensi Harian'!$A$5:$A$404,"&gt;="&amp;DATE(YEAR(BulanRekap),MONTH(BulanRekap),1),'Absensi Harian'!$A$5:$A$404,"&lt;="&amp;EOMONTH(BulanRekap,0)))</f>
        <v/>
      </c>
      <c r="D43" s="18">
        <f>IF($A43="","",COUNTIFS('Absensi Harian'!$B$5:$B$404,$A43,'Absensi Harian'!$D$5:$D$404,"L",'Absensi Harian'!$A$5:$A$404,"&gt;="&amp;DATE(YEAR(BulanRekap),MONTH(BulanRekap),1),'Absensi Harian'!$A$5:$A$404,"&lt;="&amp;EOMONTH(BulanRekap,0)))</f>
        <v/>
      </c>
      <c r="E43" s="18">
        <f>IF($A43="","",COUNTIFS('Absensi Harian'!$B$5:$B$404,$A43,'Absensi Harian'!$D$5:$D$404,"I",'Absensi Harian'!$A$5:$A$404,"&gt;="&amp;DATE(YEAR(BulanRekap),MONTH(BulanRekap),1),'Absensi Harian'!$A$5:$A$404,"&lt;="&amp;EOMONTH(BulanRekap,0)))</f>
        <v/>
      </c>
      <c r="F43" s="18">
        <f>IF($A43="","",COUNTIFS('Absensi Harian'!$B$5:$B$404,$A43,'Absensi Harian'!$D$5:$D$404,"S",'Absensi Harian'!$A$5:$A$404,"&gt;="&amp;DATE(YEAR(BulanRekap),MONTH(BulanRekap),1),'Absensi Harian'!$A$5:$A$404,"&lt;="&amp;EOMONTH(BulanRekap,0)))</f>
        <v/>
      </c>
      <c r="G43" s="18">
        <f>IF($A43="","",COUNTIFS('Absensi Harian'!$B$5:$B$404,$A43,'Absensi Harian'!$D$5:$D$404,"C",'Absensi Harian'!$A$5:$A$404,"&gt;="&amp;DATE(YEAR(BulanRekap),MONTH(BulanRekap),1),'Absensi Harian'!$A$5:$A$404,"&lt;="&amp;EOMONTH(BulanRekap,0)))</f>
        <v/>
      </c>
      <c r="H43" s="18">
        <f>IF($A43="","",COUNTIFS('Absensi Harian'!$B$5:$B$404,$A43,'Absensi Harian'!$D$5:$D$404,"A",'Absensi Harian'!$A$5:$A$404,"&gt;="&amp;DATE(YEAR(BulanRekap),MONTH(BulanRekap),1),'Absensi Harian'!$A$5:$A$404,"&lt;="&amp;EOMONTH(BulanRekap,0)))</f>
        <v/>
      </c>
      <c r="I43" s="18">
        <f>IF($A43="","",COUNTIFS('Absensi Harian'!$B$5:$B$404,$A43,'Absensi Harian'!$G$5:$G$404,"&gt;0",'Absensi Harian'!$A$5:$A$404,"&gt;="&amp;DATE(YEAR(BulanRekap),MONTH(BulanRekap),1),'Absensi Harian'!$A$5:$A$404,"&lt;="&amp;EOMONTH(BulanRekap,0)))</f>
        <v/>
      </c>
      <c r="J43" s="18">
        <f>IF($A43="","",SUMIFS('Absensi Harian'!$G$5:$G$404,'Absensi Harian'!$B$5:$B$404,$A43,'Absensi Harian'!$A$5:$A$404,"&gt;="&amp;DATE(YEAR(BulanRekap),MONTH(BulanRekap),1),'Absensi Harian'!$A$5:$A$404,"&lt;="&amp;EOMONTH(BulanRekap,0)))</f>
        <v/>
      </c>
      <c r="K43" s="21">
        <f>IF($A43="","",SUMIFS('Absensi Harian'!$I$5:$I$404,'Absensi Harian'!$B$5:$B$404,$A43,'Absensi Harian'!$A$5:$A$404,"&gt;="&amp;DATE(YEAR(BulanRekap),MONTH(BulanRekap),1),'Absensi Harian'!$A$5:$A$404,"&lt;="&amp;EOMONTH(BulanRekap,0)))</f>
        <v/>
      </c>
      <c r="L43" s="22">
        <f>IF($A43="","",SUMIFS('Absensi Harian'!$K$5:$K$404,'Absensi Harian'!$B$5:$B$404,$A43,'Absensi Harian'!$A$5:$A$404,"&gt;="&amp;DATE(YEAR(BulanRekap),MONTH(BulanRekap),1),'Absensi Harian'!$A$5:$A$404,"&lt;="&amp;EOMONTH(BulanRekap,0)))</f>
        <v/>
      </c>
    </row>
    <row r="44">
      <c r="A44" s="17">
        <f>IF(Karyawan!B44="","",Karyawan!B44)</f>
        <v/>
      </c>
      <c r="B44" s="17">
        <f>IF(A44="","",Karyawan!C44)</f>
        <v/>
      </c>
      <c r="C44" s="18">
        <f>IF($A44="","",COUNTIFS('Absensi Harian'!$B$5:$B$404,$A44,'Absensi Harian'!$D$5:$D$404,"H",'Absensi Harian'!$A$5:$A$404,"&gt;="&amp;DATE(YEAR(BulanRekap),MONTH(BulanRekap),1),'Absensi Harian'!$A$5:$A$404,"&lt;="&amp;EOMONTH(BulanRekap,0)))</f>
        <v/>
      </c>
      <c r="D44" s="18">
        <f>IF($A44="","",COUNTIFS('Absensi Harian'!$B$5:$B$404,$A44,'Absensi Harian'!$D$5:$D$404,"L",'Absensi Harian'!$A$5:$A$404,"&gt;="&amp;DATE(YEAR(BulanRekap),MONTH(BulanRekap),1),'Absensi Harian'!$A$5:$A$404,"&lt;="&amp;EOMONTH(BulanRekap,0)))</f>
        <v/>
      </c>
      <c r="E44" s="18">
        <f>IF($A44="","",COUNTIFS('Absensi Harian'!$B$5:$B$404,$A44,'Absensi Harian'!$D$5:$D$404,"I",'Absensi Harian'!$A$5:$A$404,"&gt;="&amp;DATE(YEAR(BulanRekap),MONTH(BulanRekap),1),'Absensi Harian'!$A$5:$A$404,"&lt;="&amp;EOMONTH(BulanRekap,0)))</f>
        <v/>
      </c>
      <c r="F44" s="18">
        <f>IF($A44="","",COUNTIFS('Absensi Harian'!$B$5:$B$404,$A44,'Absensi Harian'!$D$5:$D$404,"S",'Absensi Harian'!$A$5:$A$404,"&gt;="&amp;DATE(YEAR(BulanRekap),MONTH(BulanRekap),1),'Absensi Harian'!$A$5:$A$404,"&lt;="&amp;EOMONTH(BulanRekap,0)))</f>
        <v/>
      </c>
      <c r="G44" s="18">
        <f>IF($A44="","",COUNTIFS('Absensi Harian'!$B$5:$B$404,$A44,'Absensi Harian'!$D$5:$D$404,"C",'Absensi Harian'!$A$5:$A$404,"&gt;="&amp;DATE(YEAR(BulanRekap),MONTH(BulanRekap),1),'Absensi Harian'!$A$5:$A$404,"&lt;="&amp;EOMONTH(BulanRekap,0)))</f>
        <v/>
      </c>
      <c r="H44" s="18">
        <f>IF($A44="","",COUNTIFS('Absensi Harian'!$B$5:$B$404,$A44,'Absensi Harian'!$D$5:$D$404,"A",'Absensi Harian'!$A$5:$A$404,"&gt;="&amp;DATE(YEAR(BulanRekap),MONTH(BulanRekap),1),'Absensi Harian'!$A$5:$A$404,"&lt;="&amp;EOMONTH(BulanRekap,0)))</f>
        <v/>
      </c>
      <c r="I44" s="18">
        <f>IF($A44="","",COUNTIFS('Absensi Harian'!$B$5:$B$404,$A44,'Absensi Harian'!$G$5:$G$404,"&gt;0",'Absensi Harian'!$A$5:$A$404,"&gt;="&amp;DATE(YEAR(BulanRekap),MONTH(BulanRekap),1),'Absensi Harian'!$A$5:$A$404,"&lt;="&amp;EOMONTH(BulanRekap,0)))</f>
        <v/>
      </c>
      <c r="J44" s="18">
        <f>IF($A44="","",SUMIFS('Absensi Harian'!$G$5:$G$404,'Absensi Harian'!$B$5:$B$404,$A44,'Absensi Harian'!$A$5:$A$404,"&gt;="&amp;DATE(YEAR(BulanRekap),MONTH(BulanRekap),1),'Absensi Harian'!$A$5:$A$404,"&lt;="&amp;EOMONTH(BulanRekap,0)))</f>
        <v/>
      </c>
      <c r="K44" s="21">
        <f>IF($A44="","",SUMIFS('Absensi Harian'!$I$5:$I$404,'Absensi Harian'!$B$5:$B$404,$A44,'Absensi Harian'!$A$5:$A$404,"&gt;="&amp;DATE(YEAR(BulanRekap),MONTH(BulanRekap),1),'Absensi Harian'!$A$5:$A$404,"&lt;="&amp;EOMONTH(BulanRekap,0)))</f>
        <v/>
      </c>
      <c r="L44" s="22">
        <f>IF($A44="","",SUMIFS('Absensi Harian'!$K$5:$K$404,'Absensi Harian'!$B$5:$B$404,$A44,'Absensi Harian'!$A$5:$A$404,"&gt;="&amp;DATE(YEAR(BulanRekap),MONTH(BulanRekap),1),'Absensi Harian'!$A$5:$A$404,"&lt;="&amp;EOMONTH(BulanRekap,0)))</f>
        <v/>
      </c>
    </row>
    <row r="45">
      <c r="A45" s="17">
        <f>IF(Karyawan!B45="","",Karyawan!B45)</f>
        <v/>
      </c>
      <c r="B45" s="17">
        <f>IF(A45="","",Karyawan!C45)</f>
        <v/>
      </c>
      <c r="C45" s="18">
        <f>IF($A45="","",COUNTIFS('Absensi Harian'!$B$5:$B$404,$A45,'Absensi Harian'!$D$5:$D$404,"H",'Absensi Harian'!$A$5:$A$404,"&gt;="&amp;DATE(YEAR(BulanRekap),MONTH(BulanRekap),1),'Absensi Harian'!$A$5:$A$404,"&lt;="&amp;EOMONTH(BulanRekap,0)))</f>
        <v/>
      </c>
      <c r="D45" s="18">
        <f>IF($A45="","",COUNTIFS('Absensi Harian'!$B$5:$B$404,$A45,'Absensi Harian'!$D$5:$D$404,"L",'Absensi Harian'!$A$5:$A$404,"&gt;="&amp;DATE(YEAR(BulanRekap),MONTH(BulanRekap),1),'Absensi Harian'!$A$5:$A$404,"&lt;="&amp;EOMONTH(BulanRekap,0)))</f>
        <v/>
      </c>
      <c r="E45" s="18">
        <f>IF($A45="","",COUNTIFS('Absensi Harian'!$B$5:$B$404,$A45,'Absensi Harian'!$D$5:$D$404,"I",'Absensi Harian'!$A$5:$A$404,"&gt;="&amp;DATE(YEAR(BulanRekap),MONTH(BulanRekap),1),'Absensi Harian'!$A$5:$A$404,"&lt;="&amp;EOMONTH(BulanRekap,0)))</f>
        <v/>
      </c>
      <c r="F45" s="18">
        <f>IF($A45="","",COUNTIFS('Absensi Harian'!$B$5:$B$404,$A45,'Absensi Harian'!$D$5:$D$404,"S",'Absensi Harian'!$A$5:$A$404,"&gt;="&amp;DATE(YEAR(BulanRekap),MONTH(BulanRekap),1),'Absensi Harian'!$A$5:$A$404,"&lt;="&amp;EOMONTH(BulanRekap,0)))</f>
        <v/>
      </c>
      <c r="G45" s="18">
        <f>IF($A45="","",COUNTIFS('Absensi Harian'!$B$5:$B$404,$A45,'Absensi Harian'!$D$5:$D$404,"C",'Absensi Harian'!$A$5:$A$404,"&gt;="&amp;DATE(YEAR(BulanRekap),MONTH(BulanRekap),1),'Absensi Harian'!$A$5:$A$404,"&lt;="&amp;EOMONTH(BulanRekap,0)))</f>
        <v/>
      </c>
      <c r="H45" s="18">
        <f>IF($A45="","",COUNTIFS('Absensi Harian'!$B$5:$B$404,$A45,'Absensi Harian'!$D$5:$D$404,"A",'Absensi Harian'!$A$5:$A$404,"&gt;="&amp;DATE(YEAR(BulanRekap),MONTH(BulanRekap),1),'Absensi Harian'!$A$5:$A$404,"&lt;="&amp;EOMONTH(BulanRekap,0)))</f>
        <v/>
      </c>
      <c r="I45" s="18">
        <f>IF($A45="","",COUNTIFS('Absensi Harian'!$B$5:$B$404,$A45,'Absensi Harian'!$G$5:$G$404,"&gt;0",'Absensi Harian'!$A$5:$A$404,"&gt;="&amp;DATE(YEAR(BulanRekap),MONTH(BulanRekap),1),'Absensi Harian'!$A$5:$A$404,"&lt;="&amp;EOMONTH(BulanRekap,0)))</f>
        <v/>
      </c>
      <c r="J45" s="18">
        <f>IF($A45="","",SUMIFS('Absensi Harian'!$G$5:$G$404,'Absensi Harian'!$B$5:$B$404,$A45,'Absensi Harian'!$A$5:$A$404,"&gt;="&amp;DATE(YEAR(BulanRekap),MONTH(BulanRekap),1),'Absensi Harian'!$A$5:$A$404,"&lt;="&amp;EOMONTH(BulanRekap,0)))</f>
        <v/>
      </c>
      <c r="K45" s="21">
        <f>IF($A45="","",SUMIFS('Absensi Harian'!$I$5:$I$404,'Absensi Harian'!$B$5:$B$404,$A45,'Absensi Harian'!$A$5:$A$404,"&gt;="&amp;DATE(YEAR(BulanRekap),MONTH(BulanRekap),1),'Absensi Harian'!$A$5:$A$404,"&lt;="&amp;EOMONTH(BulanRekap,0)))</f>
        <v/>
      </c>
      <c r="L45" s="22">
        <f>IF($A45="","",SUMIFS('Absensi Harian'!$K$5:$K$404,'Absensi Harian'!$B$5:$B$404,$A45,'Absensi Harian'!$A$5:$A$404,"&gt;="&amp;DATE(YEAR(BulanRekap),MONTH(BulanRekap),1),'Absensi Harian'!$A$5:$A$404,"&lt;="&amp;EOMONTH(BulanRekap,0)))</f>
        <v/>
      </c>
    </row>
    <row r="46">
      <c r="A46" s="17">
        <f>IF(Karyawan!B46="","",Karyawan!B46)</f>
        <v/>
      </c>
      <c r="B46" s="17">
        <f>IF(A46="","",Karyawan!C46)</f>
        <v/>
      </c>
      <c r="C46" s="18">
        <f>IF($A46="","",COUNTIFS('Absensi Harian'!$B$5:$B$404,$A46,'Absensi Harian'!$D$5:$D$404,"H",'Absensi Harian'!$A$5:$A$404,"&gt;="&amp;DATE(YEAR(BulanRekap),MONTH(BulanRekap),1),'Absensi Harian'!$A$5:$A$404,"&lt;="&amp;EOMONTH(BulanRekap,0)))</f>
        <v/>
      </c>
      <c r="D46" s="18">
        <f>IF($A46="","",COUNTIFS('Absensi Harian'!$B$5:$B$404,$A46,'Absensi Harian'!$D$5:$D$404,"L",'Absensi Harian'!$A$5:$A$404,"&gt;="&amp;DATE(YEAR(BulanRekap),MONTH(BulanRekap),1),'Absensi Harian'!$A$5:$A$404,"&lt;="&amp;EOMONTH(BulanRekap,0)))</f>
        <v/>
      </c>
      <c r="E46" s="18">
        <f>IF($A46="","",COUNTIFS('Absensi Harian'!$B$5:$B$404,$A46,'Absensi Harian'!$D$5:$D$404,"I",'Absensi Harian'!$A$5:$A$404,"&gt;="&amp;DATE(YEAR(BulanRekap),MONTH(BulanRekap),1),'Absensi Harian'!$A$5:$A$404,"&lt;="&amp;EOMONTH(BulanRekap,0)))</f>
        <v/>
      </c>
      <c r="F46" s="18">
        <f>IF($A46="","",COUNTIFS('Absensi Harian'!$B$5:$B$404,$A46,'Absensi Harian'!$D$5:$D$404,"S",'Absensi Harian'!$A$5:$A$404,"&gt;="&amp;DATE(YEAR(BulanRekap),MONTH(BulanRekap),1),'Absensi Harian'!$A$5:$A$404,"&lt;="&amp;EOMONTH(BulanRekap,0)))</f>
        <v/>
      </c>
      <c r="G46" s="18">
        <f>IF($A46="","",COUNTIFS('Absensi Harian'!$B$5:$B$404,$A46,'Absensi Harian'!$D$5:$D$404,"C",'Absensi Harian'!$A$5:$A$404,"&gt;="&amp;DATE(YEAR(BulanRekap),MONTH(BulanRekap),1),'Absensi Harian'!$A$5:$A$404,"&lt;="&amp;EOMONTH(BulanRekap,0)))</f>
        <v/>
      </c>
      <c r="H46" s="18">
        <f>IF($A46="","",COUNTIFS('Absensi Harian'!$B$5:$B$404,$A46,'Absensi Harian'!$D$5:$D$404,"A",'Absensi Harian'!$A$5:$A$404,"&gt;="&amp;DATE(YEAR(BulanRekap),MONTH(BulanRekap),1),'Absensi Harian'!$A$5:$A$404,"&lt;="&amp;EOMONTH(BulanRekap,0)))</f>
        <v/>
      </c>
      <c r="I46" s="18">
        <f>IF($A46="","",COUNTIFS('Absensi Harian'!$B$5:$B$404,$A46,'Absensi Harian'!$G$5:$G$404,"&gt;0",'Absensi Harian'!$A$5:$A$404,"&gt;="&amp;DATE(YEAR(BulanRekap),MONTH(BulanRekap),1),'Absensi Harian'!$A$5:$A$404,"&lt;="&amp;EOMONTH(BulanRekap,0)))</f>
        <v/>
      </c>
      <c r="J46" s="18">
        <f>IF($A46="","",SUMIFS('Absensi Harian'!$G$5:$G$404,'Absensi Harian'!$B$5:$B$404,$A46,'Absensi Harian'!$A$5:$A$404,"&gt;="&amp;DATE(YEAR(BulanRekap),MONTH(BulanRekap),1),'Absensi Harian'!$A$5:$A$404,"&lt;="&amp;EOMONTH(BulanRekap,0)))</f>
        <v/>
      </c>
      <c r="K46" s="21">
        <f>IF($A46="","",SUMIFS('Absensi Harian'!$I$5:$I$404,'Absensi Harian'!$B$5:$B$404,$A46,'Absensi Harian'!$A$5:$A$404,"&gt;="&amp;DATE(YEAR(BulanRekap),MONTH(BulanRekap),1),'Absensi Harian'!$A$5:$A$404,"&lt;="&amp;EOMONTH(BulanRekap,0)))</f>
        <v/>
      </c>
      <c r="L46" s="22">
        <f>IF($A46="","",SUMIFS('Absensi Harian'!$K$5:$K$404,'Absensi Harian'!$B$5:$B$404,$A46,'Absensi Harian'!$A$5:$A$404,"&gt;="&amp;DATE(YEAR(BulanRekap),MONTH(BulanRekap),1),'Absensi Harian'!$A$5:$A$404,"&lt;="&amp;EOMONTH(BulanRekap,0)))</f>
        <v/>
      </c>
    </row>
    <row r="47">
      <c r="A47" s="17">
        <f>IF(Karyawan!B47="","",Karyawan!B47)</f>
        <v/>
      </c>
      <c r="B47" s="17">
        <f>IF(A47="","",Karyawan!C47)</f>
        <v/>
      </c>
      <c r="C47" s="18">
        <f>IF($A47="","",COUNTIFS('Absensi Harian'!$B$5:$B$404,$A47,'Absensi Harian'!$D$5:$D$404,"H",'Absensi Harian'!$A$5:$A$404,"&gt;="&amp;DATE(YEAR(BulanRekap),MONTH(BulanRekap),1),'Absensi Harian'!$A$5:$A$404,"&lt;="&amp;EOMONTH(BulanRekap,0)))</f>
        <v/>
      </c>
      <c r="D47" s="18">
        <f>IF($A47="","",COUNTIFS('Absensi Harian'!$B$5:$B$404,$A47,'Absensi Harian'!$D$5:$D$404,"L",'Absensi Harian'!$A$5:$A$404,"&gt;="&amp;DATE(YEAR(BulanRekap),MONTH(BulanRekap),1),'Absensi Harian'!$A$5:$A$404,"&lt;="&amp;EOMONTH(BulanRekap,0)))</f>
        <v/>
      </c>
      <c r="E47" s="18">
        <f>IF($A47="","",COUNTIFS('Absensi Harian'!$B$5:$B$404,$A47,'Absensi Harian'!$D$5:$D$404,"I",'Absensi Harian'!$A$5:$A$404,"&gt;="&amp;DATE(YEAR(BulanRekap),MONTH(BulanRekap),1),'Absensi Harian'!$A$5:$A$404,"&lt;="&amp;EOMONTH(BulanRekap,0)))</f>
        <v/>
      </c>
      <c r="F47" s="18">
        <f>IF($A47="","",COUNTIFS('Absensi Harian'!$B$5:$B$404,$A47,'Absensi Harian'!$D$5:$D$404,"S",'Absensi Harian'!$A$5:$A$404,"&gt;="&amp;DATE(YEAR(BulanRekap),MONTH(BulanRekap),1),'Absensi Harian'!$A$5:$A$404,"&lt;="&amp;EOMONTH(BulanRekap,0)))</f>
        <v/>
      </c>
      <c r="G47" s="18">
        <f>IF($A47="","",COUNTIFS('Absensi Harian'!$B$5:$B$404,$A47,'Absensi Harian'!$D$5:$D$404,"C",'Absensi Harian'!$A$5:$A$404,"&gt;="&amp;DATE(YEAR(BulanRekap),MONTH(BulanRekap),1),'Absensi Harian'!$A$5:$A$404,"&lt;="&amp;EOMONTH(BulanRekap,0)))</f>
        <v/>
      </c>
      <c r="H47" s="18">
        <f>IF($A47="","",COUNTIFS('Absensi Harian'!$B$5:$B$404,$A47,'Absensi Harian'!$D$5:$D$404,"A",'Absensi Harian'!$A$5:$A$404,"&gt;="&amp;DATE(YEAR(BulanRekap),MONTH(BulanRekap),1),'Absensi Harian'!$A$5:$A$404,"&lt;="&amp;EOMONTH(BulanRekap,0)))</f>
        <v/>
      </c>
      <c r="I47" s="18">
        <f>IF($A47="","",COUNTIFS('Absensi Harian'!$B$5:$B$404,$A47,'Absensi Harian'!$G$5:$G$404,"&gt;0",'Absensi Harian'!$A$5:$A$404,"&gt;="&amp;DATE(YEAR(BulanRekap),MONTH(BulanRekap),1),'Absensi Harian'!$A$5:$A$404,"&lt;="&amp;EOMONTH(BulanRekap,0)))</f>
        <v/>
      </c>
      <c r="J47" s="18">
        <f>IF($A47="","",SUMIFS('Absensi Harian'!$G$5:$G$404,'Absensi Harian'!$B$5:$B$404,$A47,'Absensi Harian'!$A$5:$A$404,"&gt;="&amp;DATE(YEAR(BulanRekap),MONTH(BulanRekap),1),'Absensi Harian'!$A$5:$A$404,"&lt;="&amp;EOMONTH(BulanRekap,0)))</f>
        <v/>
      </c>
      <c r="K47" s="21">
        <f>IF($A47="","",SUMIFS('Absensi Harian'!$I$5:$I$404,'Absensi Harian'!$B$5:$B$404,$A47,'Absensi Harian'!$A$5:$A$404,"&gt;="&amp;DATE(YEAR(BulanRekap),MONTH(BulanRekap),1),'Absensi Harian'!$A$5:$A$404,"&lt;="&amp;EOMONTH(BulanRekap,0)))</f>
        <v/>
      </c>
      <c r="L47" s="22">
        <f>IF($A47="","",SUMIFS('Absensi Harian'!$K$5:$K$404,'Absensi Harian'!$B$5:$B$404,$A47,'Absensi Harian'!$A$5:$A$404,"&gt;="&amp;DATE(YEAR(BulanRekap),MONTH(BulanRekap),1),'Absensi Harian'!$A$5:$A$404,"&lt;="&amp;EOMONTH(BulanRekap,0)))</f>
        <v/>
      </c>
    </row>
    <row r="48">
      <c r="A48" s="17">
        <f>IF(Karyawan!B48="","",Karyawan!B48)</f>
        <v/>
      </c>
      <c r="B48" s="17">
        <f>IF(A48="","",Karyawan!C48)</f>
        <v/>
      </c>
      <c r="C48" s="18">
        <f>IF($A48="","",COUNTIFS('Absensi Harian'!$B$5:$B$404,$A48,'Absensi Harian'!$D$5:$D$404,"H",'Absensi Harian'!$A$5:$A$404,"&gt;="&amp;DATE(YEAR(BulanRekap),MONTH(BulanRekap),1),'Absensi Harian'!$A$5:$A$404,"&lt;="&amp;EOMONTH(BulanRekap,0)))</f>
        <v/>
      </c>
      <c r="D48" s="18">
        <f>IF($A48="","",COUNTIFS('Absensi Harian'!$B$5:$B$404,$A48,'Absensi Harian'!$D$5:$D$404,"L",'Absensi Harian'!$A$5:$A$404,"&gt;="&amp;DATE(YEAR(BulanRekap),MONTH(BulanRekap),1),'Absensi Harian'!$A$5:$A$404,"&lt;="&amp;EOMONTH(BulanRekap,0)))</f>
        <v/>
      </c>
      <c r="E48" s="18">
        <f>IF($A48="","",COUNTIFS('Absensi Harian'!$B$5:$B$404,$A48,'Absensi Harian'!$D$5:$D$404,"I",'Absensi Harian'!$A$5:$A$404,"&gt;="&amp;DATE(YEAR(BulanRekap),MONTH(BulanRekap),1),'Absensi Harian'!$A$5:$A$404,"&lt;="&amp;EOMONTH(BulanRekap,0)))</f>
        <v/>
      </c>
      <c r="F48" s="18">
        <f>IF($A48="","",COUNTIFS('Absensi Harian'!$B$5:$B$404,$A48,'Absensi Harian'!$D$5:$D$404,"S",'Absensi Harian'!$A$5:$A$404,"&gt;="&amp;DATE(YEAR(BulanRekap),MONTH(BulanRekap),1),'Absensi Harian'!$A$5:$A$404,"&lt;="&amp;EOMONTH(BulanRekap,0)))</f>
        <v/>
      </c>
      <c r="G48" s="18">
        <f>IF($A48="","",COUNTIFS('Absensi Harian'!$B$5:$B$404,$A48,'Absensi Harian'!$D$5:$D$404,"C",'Absensi Harian'!$A$5:$A$404,"&gt;="&amp;DATE(YEAR(BulanRekap),MONTH(BulanRekap),1),'Absensi Harian'!$A$5:$A$404,"&lt;="&amp;EOMONTH(BulanRekap,0)))</f>
        <v/>
      </c>
      <c r="H48" s="18">
        <f>IF($A48="","",COUNTIFS('Absensi Harian'!$B$5:$B$404,$A48,'Absensi Harian'!$D$5:$D$404,"A",'Absensi Harian'!$A$5:$A$404,"&gt;="&amp;DATE(YEAR(BulanRekap),MONTH(BulanRekap),1),'Absensi Harian'!$A$5:$A$404,"&lt;="&amp;EOMONTH(BulanRekap,0)))</f>
        <v/>
      </c>
      <c r="I48" s="18">
        <f>IF($A48="","",COUNTIFS('Absensi Harian'!$B$5:$B$404,$A48,'Absensi Harian'!$G$5:$G$404,"&gt;0",'Absensi Harian'!$A$5:$A$404,"&gt;="&amp;DATE(YEAR(BulanRekap),MONTH(BulanRekap),1),'Absensi Harian'!$A$5:$A$404,"&lt;="&amp;EOMONTH(BulanRekap,0)))</f>
        <v/>
      </c>
      <c r="J48" s="18">
        <f>IF($A48="","",SUMIFS('Absensi Harian'!$G$5:$G$404,'Absensi Harian'!$B$5:$B$404,$A48,'Absensi Harian'!$A$5:$A$404,"&gt;="&amp;DATE(YEAR(BulanRekap),MONTH(BulanRekap),1),'Absensi Harian'!$A$5:$A$404,"&lt;="&amp;EOMONTH(BulanRekap,0)))</f>
        <v/>
      </c>
      <c r="K48" s="21">
        <f>IF($A48="","",SUMIFS('Absensi Harian'!$I$5:$I$404,'Absensi Harian'!$B$5:$B$404,$A48,'Absensi Harian'!$A$5:$A$404,"&gt;="&amp;DATE(YEAR(BulanRekap),MONTH(BulanRekap),1),'Absensi Harian'!$A$5:$A$404,"&lt;="&amp;EOMONTH(BulanRekap,0)))</f>
        <v/>
      </c>
      <c r="L48" s="22">
        <f>IF($A48="","",SUMIFS('Absensi Harian'!$K$5:$K$404,'Absensi Harian'!$B$5:$B$404,$A48,'Absensi Harian'!$A$5:$A$404,"&gt;="&amp;DATE(YEAR(BulanRekap),MONTH(BulanRekap),1),'Absensi Harian'!$A$5:$A$404,"&lt;="&amp;EOMONTH(BulanRekap,0)))</f>
        <v/>
      </c>
    </row>
    <row r="49">
      <c r="A49" s="17">
        <f>IF(Karyawan!B49="","",Karyawan!B49)</f>
        <v/>
      </c>
      <c r="B49" s="17">
        <f>IF(A49="","",Karyawan!C49)</f>
        <v/>
      </c>
      <c r="C49" s="18">
        <f>IF($A49="","",COUNTIFS('Absensi Harian'!$B$5:$B$404,$A49,'Absensi Harian'!$D$5:$D$404,"H",'Absensi Harian'!$A$5:$A$404,"&gt;="&amp;DATE(YEAR(BulanRekap),MONTH(BulanRekap),1),'Absensi Harian'!$A$5:$A$404,"&lt;="&amp;EOMONTH(BulanRekap,0)))</f>
        <v/>
      </c>
      <c r="D49" s="18">
        <f>IF($A49="","",COUNTIFS('Absensi Harian'!$B$5:$B$404,$A49,'Absensi Harian'!$D$5:$D$404,"L",'Absensi Harian'!$A$5:$A$404,"&gt;="&amp;DATE(YEAR(BulanRekap),MONTH(BulanRekap),1),'Absensi Harian'!$A$5:$A$404,"&lt;="&amp;EOMONTH(BulanRekap,0)))</f>
        <v/>
      </c>
      <c r="E49" s="18">
        <f>IF($A49="","",COUNTIFS('Absensi Harian'!$B$5:$B$404,$A49,'Absensi Harian'!$D$5:$D$404,"I",'Absensi Harian'!$A$5:$A$404,"&gt;="&amp;DATE(YEAR(BulanRekap),MONTH(BulanRekap),1),'Absensi Harian'!$A$5:$A$404,"&lt;="&amp;EOMONTH(BulanRekap,0)))</f>
        <v/>
      </c>
      <c r="F49" s="18">
        <f>IF($A49="","",COUNTIFS('Absensi Harian'!$B$5:$B$404,$A49,'Absensi Harian'!$D$5:$D$404,"S",'Absensi Harian'!$A$5:$A$404,"&gt;="&amp;DATE(YEAR(BulanRekap),MONTH(BulanRekap),1),'Absensi Harian'!$A$5:$A$404,"&lt;="&amp;EOMONTH(BulanRekap,0)))</f>
        <v/>
      </c>
      <c r="G49" s="18">
        <f>IF($A49="","",COUNTIFS('Absensi Harian'!$B$5:$B$404,$A49,'Absensi Harian'!$D$5:$D$404,"C",'Absensi Harian'!$A$5:$A$404,"&gt;="&amp;DATE(YEAR(BulanRekap),MONTH(BulanRekap),1),'Absensi Harian'!$A$5:$A$404,"&lt;="&amp;EOMONTH(BulanRekap,0)))</f>
        <v/>
      </c>
      <c r="H49" s="18">
        <f>IF($A49="","",COUNTIFS('Absensi Harian'!$B$5:$B$404,$A49,'Absensi Harian'!$D$5:$D$404,"A",'Absensi Harian'!$A$5:$A$404,"&gt;="&amp;DATE(YEAR(BulanRekap),MONTH(BulanRekap),1),'Absensi Harian'!$A$5:$A$404,"&lt;="&amp;EOMONTH(BulanRekap,0)))</f>
        <v/>
      </c>
      <c r="I49" s="18">
        <f>IF($A49="","",COUNTIFS('Absensi Harian'!$B$5:$B$404,$A49,'Absensi Harian'!$G$5:$G$404,"&gt;0",'Absensi Harian'!$A$5:$A$404,"&gt;="&amp;DATE(YEAR(BulanRekap),MONTH(BulanRekap),1),'Absensi Harian'!$A$5:$A$404,"&lt;="&amp;EOMONTH(BulanRekap,0)))</f>
        <v/>
      </c>
      <c r="J49" s="18">
        <f>IF($A49="","",SUMIFS('Absensi Harian'!$G$5:$G$404,'Absensi Harian'!$B$5:$B$404,$A49,'Absensi Harian'!$A$5:$A$404,"&gt;="&amp;DATE(YEAR(BulanRekap),MONTH(BulanRekap),1),'Absensi Harian'!$A$5:$A$404,"&lt;="&amp;EOMONTH(BulanRekap,0)))</f>
        <v/>
      </c>
      <c r="K49" s="21">
        <f>IF($A49="","",SUMIFS('Absensi Harian'!$I$5:$I$404,'Absensi Harian'!$B$5:$B$404,$A49,'Absensi Harian'!$A$5:$A$404,"&gt;="&amp;DATE(YEAR(BulanRekap),MONTH(BulanRekap),1),'Absensi Harian'!$A$5:$A$404,"&lt;="&amp;EOMONTH(BulanRekap,0)))</f>
        <v/>
      </c>
      <c r="L49" s="22">
        <f>IF($A49="","",SUMIFS('Absensi Harian'!$K$5:$K$404,'Absensi Harian'!$B$5:$B$404,$A49,'Absensi Harian'!$A$5:$A$404,"&gt;="&amp;DATE(YEAR(BulanRekap),MONTH(BulanRekap),1),'Absensi Harian'!$A$5:$A$404,"&lt;="&amp;EOMONTH(BulanRekap,0)))</f>
        <v/>
      </c>
    </row>
    <row r="50">
      <c r="A50" s="17">
        <f>IF(Karyawan!B50="","",Karyawan!B50)</f>
        <v/>
      </c>
      <c r="B50" s="17">
        <f>IF(A50="","",Karyawan!C50)</f>
        <v/>
      </c>
      <c r="C50" s="18">
        <f>IF($A50="","",COUNTIFS('Absensi Harian'!$B$5:$B$404,$A50,'Absensi Harian'!$D$5:$D$404,"H",'Absensi Harian'!$A$5:$A$404,"&gt;="&amp;DATE(YEAR(BulanRekap),MONTH(BulanRekap),1),'Absensi Harian'!$A$5:$A$404,"&lt;="&amp;EOMONTH(BulanRekap,0)))</f>
        <v/>
      </c>
      <c r="D50" s="18">
        <f>IF($A50="","",COUNTIFS('Absensi Harian'!$B$5:$B$404,$A50,'Absensi Harian'!$D$5:$D$404,"L",'Absensi Harian'!$A$5:$A$404,"&gt;="&amp;DATE(YEAR(BulanRekap),MONTH(BulanRekap),1),'Absensi Harian'!$A$5:$A$404,"&lt;="&amp;EOMONTH(BulanRekap,0)))</f>
        <v/>
      </c>
      <c r="E50" s="18">
        <f>IF($A50="","",COUNTIFS('Absensi Harian'!$B$5:$B$404,$A50,'Absensi Harian'!$D$5:$D$404,"I",'Absensi Harian'!$A$5:$A$404,"&gt;="&amp;DATE(YEAR(BulanRekap),MONTH(BulanRekap),1),'Absensi Harian'!$A$5:$A$404,"&lt;="&amp;EOMONTH(BulanRekap,0)))</f>
        <v/>
      </c>
      <c r="F50" s="18">
        <f>IF($A50="","",COUNTIFS('Absensi Harian'!$B$5:$B$404,$A50,'Absensi Harian'!$D$5:$D$404,"S",'Absensi Harian'!$A$5:$A$404,"&gt;="&amp;DATE(YEAR(BulanRekap),MONTH(BulanRekap),1),'Absensi Harian'!$A$5:$A$404,"&lt;="&amp;EOMONTH(BulanRekap,0)))</f>
        <v/>
      </c>
      <c r="G50" s="18">
        <f>IF($A50="","",COUNTIFS('Absensi Harian'!$B$5:$B$404,$A50,'Absensi Harian'!$D$5:$D$404,"C",'Absensi Harian'!$A$5:$A$404,"&gt;="&amp;DATE(YEAR(BulanRekap),MONTH(BulanRekap),1),'Absensi Harian'!$A$5:$A$404,"&lt;="&amp;EOMONTH(BulanRekap,0)))</f>
        <v/>
      </c>
      <c r="H50" s="18">
        <f>IF($A50="","",COUNTIFS('Absensi Harian'!$B$5:$B$404,$A50,'Absensi Harian'!$D$5:$D$404,"A",'Absensi Harian'!$A$5:$A$404,"&gt;="&amp;DATE(YEAR(BulanRekap),MONTH(BulanRekap),1),'Absensi Harian'!$A$5:$A$404,"&lt;="&amp;EOMONTH(BulanRekap,0)))</f>
        <v/>
      </c>
      <c r="I50" s="18">
        <f>IF($A50="","",COUNTIFS('Absensi Harian'!$B$5:$B$404,$A50,'Absensi Harian'!$G$5:$G$404,"&gt;0",'Absensi Harian'!$A$5:$A$404,"&gt;="&amp;DATE(YEAR(BulanRekap),MONTH(BulanRekap),1),'Absensi Harian'!$A$5:$A$404,"&lt;="&amp;EOMONTH(BulanRekap,0)))</f>
        <v/>
      </c>
      <c r="J50" s="18">
        <f>IF($A50="","",SUMIFS('Absensi Harian'!$G$5:$G$404,'Absensi Harian'!$B$5:$B$404,$A50,'Absensi Harian'!$A$5:$A$404,"&gt;="&amp;DATE(YEAR(BulanRekap),MONTH(BulanRekap),1),'Absensi Harian'!$A$5:$A$404,"&lt;="&amp;EOMONTH(BulanRekap,0)))</f>
        <v/>
      </c>
      <c r="K50" s="21">
        <f>IF($A50="","",SUMIFS('Absensi Harian'!$I$5:$I$404,'Absensi Harian'!$B$5:$B$404,$A50,'Absensi Harian'!$A$5:$A$404,"&gt;="&amp;DATE(YEAR(BulanRekap),MONTH(BulanRekap),1),'Absensi Harian'!$A$5:$A$404,"&lt;="&amp;EOMONTH(BulanRekap,0)))</f>
        <v/>
      </c>
      <c r="L50" s="22">
        <f>IF($A50="","",SUMIFS('Absensi Harian'!$K$5:$K$404,'Absensi Harian'!$B$5:$B$404,$A50,'Absensi Harian'!$A$5:$A$404,"&gt;="&amp;DATE(YEAR(BulanRekap),MONTH(BulanRekap),1),'Absensi Harian'!$A$5:$A$404,"&lt;="&amp;EOMONTH(BulanRekap,0)))</f>
        <v/>
      </c>
    </row>
    <row r="51">
      <c r="A51" s="17">
        <f>IF(Karyawan!B51="","",Karyawan!B51)</f>
        <v/>
      </c>
      <c r="B51" s="17">
        <f>IF(A51="","",Karyawan!C51)</f>
        <v/>
      </c>
      <c r="C51" s="18">
        <f>IF($A51="","",COUNTIFS('Absensi Harian'!$B$5:$B$404,$A51,'Absensi Harian'!$D$5:$D$404,"H",'Absensi Harian'!$A$5:$A$404,"&gt;="&amp;DATE(YEAR(BulanRekap),MONTH(BulanRekap),1),'Absensi Harian'!$A$5:$A$404,"&lt;="&amp;EOMONTH(BulanRekap,0)))</f>
        <v/>
      </c>
      <c r="D51" s="18">
        <f>IF($A51="","",COUNTIFS('Absensi Harian'!$B$5:$B$404,$A51,'Absensi Harian'!$D$5:$D$404,"L",'Absensi Harian'!$A$5:$A$404,"&gt;="&amp;DATE(YEAR(BulanRekap),MONTH(BulanRekap),1),'Absensi Harian'!$A$5:$A$404,"&lt;="&amp;EOMONTH(BulanRekap,0)))</f>
        <v/>
      </c>
      <c r="E51" s="18">
        <f>IF($A51="","",COUNTIFS('Absensi Harian'!$B$5:$B$404,$A51,'Absensi Harian'!$D$5:$D$404,"I",'Absensi Harian'!$A$5:$A$404,"&gt;="&amp;DATE(YEAR(BulanRekap),MONTH(BulanRekap),1),'Absensi Harian'!$A$5:$A$404,"&lt;="&amp;EOMONTH(BulanRekap,0)))</f>
        <v/>
      </c>
      <c r="F51" s="18">
        <f>IF($A51="","",COUNTIFS('Absensi Harian'!$B$5:$B$404,$A51,'Absensi Harian'!$D$5:$D$404,"S",'Absensi Harian'!$A$5:$A$404,"&gt;="&amp;DATE(YEAR(BulanRekap),MONTH(BulanRekap),1),'Absensi Harian'!$A$5:$A$404,"&lt;="&amp;EOMONTH(BulanRekap,0)))</f>
        <v/>
      </c>
      <c r="G51" s="18">
        <f>IF($A51="","",COUNTIFS('Absensi Harian'!$B$5:$B$404,$A51,'Absensi Harian'!$D$5:$D$404,"C",'Absensi Harian'!$A$5:$A$404,"&gt;="&amp;DATE(YEAR(BulanRekap),MONTH(BulanRekap),1),'Absensi Harian'!$A$5:$A$404,"&lt;="&amp;EOMONTH(BulanRekap,0)))</f>
        <v/>
      </c>
      <c r="H51" s="18">
        <f>IF($A51="","",COUNTIFS('Absensi Harian'!$B$5:$B$404,$A51,'Absensi Harian'!$D$5:$D$404,"A",'Absensi Harian'!$A$5:$A$404,"&gt;="&amp;DATE(YEAR(BulanRekap),MONTH(BulanRekap),1),'Absensi Harian'!$A$5:$A$404,"&lt;="&amp;EOMONTH(BulanRekap,0)))</f>
        <v/>
      </c>
      <c r="I51" s="18">
        <f>IF($A51="","",COUNTIFS('Absensi Harian'!$B$5:$B$404,$A51,'Absensi Harian'!$G$5:$G$404,"&gt;0",'Absensi Harian'!$A$5:$A$404,"&gt;="&amp;DATE(YEAR(BulanRekap),MONTH(BulanRekap),1),'Absensi Harian'!$A$5:$A$404,"&lt;="&amp;EOMONTH(BulanRekap,0)))</f>
        <v/>
      </c>
      <c r="J51" s="18">
        <f>IF($A51="","",SUMIFS('Absensi Harian'!$G$5:$G$404,'Absensi Harian'!$B$5:$B$404,$A51,'Absensi Harian'!$A$5:$A$404,"&gt;="&amp;DATE(YEAR(BulanRekap),MONTH(BulanRekap),1),'Absensi Harian'!$A$5:$A$404,"&lt;="&amp;EOMONTH(BulanRekap,0)))</f>
        <v/>
      </c>
      <c r="K51" s="21">
        <f>IF($A51="","",SUMIFS('Absensi Harian'!$I$5:$I$404,'Absensi Harian'!$B$5:$B$404,$A51,'Absensi Harian'!$A$5:$A$404,"&gt;="&amp;DATE(YEAR(BulanRekap),MONTH(BulanRekap),1),'Absensi Harian'!$A$5:$A$404,"&lt;="&amp;EOMONTH(BulanRekap,0)))</f>
        <v/>
      </c>
      <c r="L51" s="22">
        <f>IF($A51="","",SUMIFS('Absensi Harian'!$K$5:$K$404,'Absensi Harian'!$B$5:$B$404,$A51,'Absensi Harian'!$A$5:$A$404,"&gt;="&amp;DATE(YEAR(BulanRekap),MONTH(BulanRekap),1),'Absensi Harian'!$A$5:$A$404,"&lt;="&amp;EOMONTH(BulanRekap,0)))</f>
        <v/>
      </c>
    </row>
    <row r="52">
      <c r="A52" s="17">
        <f>IF(Karyawan!B52="","",Karyawan!B52)</f>
        <v/>
      </c>
      <c r="B52" s="17">
        <f>IF(A52="","",Karyawan!C52)</f>
        <v/>
      </c>
      <c r="C52" s="18">
        <f>IF($A52="","",COUNTIFS('Absensi Harian'!$B$5:$B$404,$A52,'Absensi Harian'!$D$5:$D$404,"H",'Absensi Harian'!$A$5:$A$404,"&gt;="&amp;DATE(YEAR(BulanRekap),MONTH(BulanRekap),1),'Absensi Harian'!$A$5:$A$404,"&lt;="&amp;EOMONTH(BulanRekap,0)))</f>
        <v/>
      </c>
      <c r="D52" s="18">
        <f>IF($A52="","",COUNTIFS('Absensi Harian'!$B$5:$B$404,$A52,'Absensi Harian'!$D$5:$D$404,"L",'Absensi Harian'!$A$5:$A$404,"&gt;="&amp;DATE(YEAR(BulanRekap),MONTH(BulanRekap),1),'Absensi Harian'!$A$5:$A$404,"&lt;="&amp;EOMONTH(BulanRekap,0)))</f>
        <v/>
      </c>
      <c r="E52" s="18">
        <f>IF($A52="","",COUNTIFS('Absensi Harian'!$B$5:$B$404,$A52,'Absensi Harian'!$D$5:$D$404,"I",'Absensi Harian'!$A$5:$A$404,"&gt;="&amp;DATE(YEAR(BulanRekap),MONTH(BulanRekap),1),'Absensi Harian'!$A$5:$A$404,"&lt;="&amp;EOMONTH(BulanRekap,0)))</f>
        <v/>
      </c>
      <c r="F52" s="18">
        <f>IF($A52="","",COUNTIFS('Absensi Harian'!$B$5:$B$404,$A52,'Absensi Harian'!$D$5:$D$404,"S",'Absensi Harian'!$A$5:$A$404,"&gt;="&amp;DATE(YEAR(BulanRekap),MONTH(BulanRekap),1),'Absensi Harian'!$A$5:$A$404,"&lt;="&amp;EOMONTH(BulanRekap,0)))</f>
        <v/>
      </c>
      <c r="G52" s="18">
        <f>IF($A52="","",COUNTIFS('Absensi Harian'!$B$5:$B$404,$A52,'Absensi Harian'!$D$5:$D$404,"C",'Absensi Harian'!$A$5:$A$404,"&gt;="&amp;DATE(YEAR(BulanRekap),MONTH(BulanRekap),1),'Absensi Harian'!$A$5:$A$404,"&lt;="&amp;EOMONTH(BulanRekap,0)))</f>
        <v/>
      </c>
      <c r="H52" s="18">
        <f>IF($A52="","",COUNTIFS('Absensi Harian'!$B$5:$B$404,$A52,'Absensi Harian'!$D$5:$D$404,"A",'Absensi Harian'!$A$5:$A$404,"&gt;="&amp;DATE(YEAR(BulanRekap),MONTH(BulanRekap),1),'Absensi Harian'!$A$5:$A$404,"&lt;="&amp;EOMONTH(BulanRekap,0)))</f>
        <v/>
      </c>
      <c r="I52" s="18">
        <f>IF($A52="","",COUNTIFS('Absensi Harian'!$B$5:$B$404,$A52,'Absensi Harian'!$G$5:$G$404,"&gt;0",'Absensi Harian'!$A$5:$A$404,"&gt;="&amp;DATE(YEAR(BulanRekap),MONTH(BulanRekap),1),'Absensi Harian'!$A$5:$A$404,"&lt;="&amp;EOMONTH(BulanRekap,0)))</f>
        <v/>
      </c>
      <c r="J52" s="18">
        <f>IF($A52="","",SUMIFS('Absensi Harian'!$G$5:$G$404,'Absensi Harian'!$B$5:$B$404,$A52,'Absensi Harian'!$A$5:$A$404,"&gt;="&amp;DATE(YEAR(BulanRekap),MONTH(BulanRekap),1),'Absensi Harian'!$A$5:$A$404,"&lt;="&amp;EOMONTH(BulanRekap,0)))</f>
        <v/>
      </c>
      <c r="K52" s="21">
        <f>IF($A52="","",SUMIFS('Absensi Harian'!$I$5:$I$404,'Absensi Harian'!$B$5:$B$404,$A52,'Absensi Harian'!$A$5:$A$404,"&gt;="&amp;DATE(YEAR(BulanRekap),MONTH(BulanRekap),1),'Absensi Harian'!$A$5:$A$404,"&lt;="&amp;EOMONTH(BulanRekap,0)))</f>
        <v/>
      </c>
      <c r="L52" s="22">
        <f>IF($A52="","",SUMIFS('Absensi Harian'!$K$5:$K$404,'Absensi Harian'!$B$5:$B$404,$A52,'Absensi Harian'!$A$5:$A$404,"&gt;="&amp;DATE(YEAR(BulanRekap),MONTH(BulanRekap),1),'Absensi Harian'!$A$5:$A$404,"&lt;="&amp;EOMONTH(BulanRekap,0)))</f>
        <v/>
      </c>
    </row>
    <row r="53">
      <c r="A53" s="17">
        <f>IF(Karyawan!B53="","",Karyawan!B53)</f>
        <v/>
      </c>
      <c r="B53" s="17">
        <f>IF(A53="","",Karyawan!C53)</f>
        <v/>
      </c>
      <c r="C53" s="18">
        <f>IF($A53="","",COUNTIFS('Absensi Harian'!$B$5:$B$404,$A53,'Absensi Harian'!$D$5:$D$404,"H",'Absensi Harian'!$A$5:$A$404,"&gt;="&amp;DATE(YEAR(BulanRekap),MONTH(BulanRekap),1),'Absensi Harian'!$A$5:$A$404,"&lt;="&amp;EOMONTH(BulanRekap,0)))</f>
        <v/>
      </c>
      <c r="D53" s="18">
        <f>IF($A53="","",COUNTIFS('Absensi Harian'!$B$5:$B$404,$A53,'Absensi Harian'!$D$5:$D$404,"L",'Absensi Harian'!$A$5:$A$404,"&gt;="&amp;DATE(YEAR(BulanRekap),MONTH(BulanRekap),1),'Absensi Harian'!$A$5:$A$404,"&lt;="&amp;EOMONTH(BulanRekap,0)))</f>
        <v/>
      </c>
      <c r="E53" s="18">
        <f>IF($A53="","",COUNTIFS('Absensi Harian'!$B$5:$B$404,$A53,'Absensi Harian'!$D$5:$D$404,"I",'Absensi Harian'!$A$5:$A$404,"&gt;="&amp;DATE(YEAR(BulanRekap),MONTH(BulanRekap),1),'Absensi Harian'!$A$5:$A$404,"&lt;="&amp;EOMONTH(BulanRekap,0)))</f>
        <v/>
      </c>
      <c r="F53" s="18">
        <f>IF($A53="","",COUNTIFS('Absensi Harian'!$B$5:$B$404,$A53,'Absensi Harian'!$D$5:$D$404,"S",'Absensi Harian'!$A$5:$A$404,"&gt;="&amp;DATE(YEAR(BulanRekap),MONTH(BulanRekap),1),'Absensi Harian'!$A$5:$A$404,"&lt;="&amp;EOMONTH(BulanRekap,0)))</f>
        <v/>
      </c>
      <c r="G53" s="18">
        <f>IF($A53="","",COUNTIFS('Absensi Harian'!$B$5:$B$404,$A53,'Absensi Harian'!$D$5:$D$404,"C",'Absensi Harian'!$A$5:$A$404,"&gt;="&amp;DATE(YEAR(BulanRekap),MONTH(BulanRekap),1),'Absensi Harian'!$A$5:$A$404,"&lt;="&amp;EOMONTH(BulanRekap,0)))</f>
        <v/>
      </c>
      <c r="H53" s="18">
        <f>IF($A53="","",COUNTIFS('Absensi Harian'!$B$5:$B$404,$A53,'Absensi Harian'!$D$5:$D$404,"A",'Absensi Harian'!$A$5:$A$404,"&gt;="&amp;DATE(YEAR(BulanRekap),MONTH(BulanRekap),1),'Absensi Harian'!$A$5:$A$404,"&lt;="&amp;EOMONTH(BulanRekap,0)))</f>
        <v/>
      </c>
      <c r="I53" s="18">
        <f>IF($A53="","",COUNTIFS('Absensi Harian'!$B$5:$B$404,$A53,'Absensi Harian'!$G$5:$G$404,"&gt;0",'Absensi Harian'!$A$5:$A$404,"&gt;="&amp;DATE(YEAR(BulanRekap),MONTH(BulanRekap),1),'Absensi Harian'!$A$5:$A$404,"&lt;="&amp;EOMONTH(BulanRekap,0)))</f>
        <v/>
      </c>
      <c r="J53" s="18">
        <f>IF($A53="","",SUMIFS('Absensi Harian'!$G$5:$G$404,'Absensi Harian'!$B$5:$B$404,$A53,'Absensi Harian'!$A$5:$A$404,"&gt;="&amp;DATE(YEAR(BulanRekap),MONTH(BulanRekap),1),'Absensi Harian'!$A$5:$A$404,"&lt;="&amp;EOMONTH(BulanRekap,0)))</f>
        <v/>
      </c>
      <c r="K53" s="21">
        <f>IF($A53="","",SUMIFS('Absensi Harian'!$I$5:$I$404,'Absensi Harian'!$B$5:$B$404,$A53,'Absensi Harian'!$A$5:$A$404,"&gt;="&amp;DATE(YEAR(BulanRekap),MONTH(BulanRekap),1),'Absensi Harian'!$A$5:$A$404,"&lt;="&amp;EOMONTH(BulanRekap,0)))</f>
        <v/>
      </c>
      <c r="L53" s="22">
        <f>IF($A53="","",SUMIFS('Absensi Harian'!$K$5:$K$404,'Absensi Harian'!$B$5:$B$404,$A53,'Absensi Harian'!$A$5:$A$404,"&gt;="&amp;DATE(YEAR(BulanRekap),MONTH(BulanRekap),1),'Absensi Harian'!$A$5:$A$404,"&lt;="&amp;EOMONTH(BulanRekap,0)))</f>
        <v/>
      </c>
    </row>
    <row r="54">
      <c r="A54" s="17">
        <f>IF(Karyawan!B54="","",Karyawan!B54)</f>
        <v/>
      </c>
      <c r="B54" s="17">
        <f>IF(A54="","",Karyawan!C54)</f>
        <v/>
      </c>
      <c r="C54" s="18">
        <f>IF($A54="","",COUNTIFS('Absensi Harian'!$B$5:$B$404,$A54,'Absensi Harian'!$D$5:$D$404,"H",'Absensi Harian'!$A$5:$A$404,"&gt;="&amp;DATE(YEAR(BulanRekap),MONTH(BulanRekap),1),'Absensi Harian'!$A$5:$A$404,"&lt;="&amp;EOMONTH(BulanRekap,0)))</f>
        <v/>
      </c>
      <c r="D54" s="18">
        <f>IF($A54="","",COUNTIFS('Absensi Harian'!$B$5:$B$404,$A54,'Absensi Harian'!$D$5:$D$404,"L",'Absensi Harian'!$A$5:$A$404,"&gt;="&amp;DATE(YEAR(BulanRekap),MONTH(BulanRekap),1),'Absensi Harian'!$A$5:$A$404,"&lt;="&amp;EOMONTH(BulanRekap,0)))</f>
        <v/>
      </c>
      <c r="E54" s="18">
        <f>IF($A54="","",COUNTIFS('Absensi Harian'!$B$5:$B$404,$A54,'Absensi Harian'!$D$5:$D$404,"I",'Absensi Harian'!$A$5:$A$404,"&gt;="&amp;DATE(YEAR(BulanRekap),MONTH(BulanRekap),1),'Absensi Harian'!$A$5:$A$404,"&lt;="&amp;EOMONTH(BulanRekap,0)))</f>
        <v/>
      </c>
      <c r="F54" s="18">
        <f>IF($A54="","",COUNTIFS('Absensi Harian'!$B$5:$B$404,$A54,'Absensi Harian'!$D$5:$D$404,"S",'Absensi Harian'!$A$5:$A$404,"&gt;="&amp;DATE(YEAR(BulanRekap),MONTH(BulanRekap),1),'Absensi Harian'!$A$5:$A$404,"&lt;="&amp;EOMONTH(BulanRekap,0)))</f>
        <v/>
      </c>
      <c r="G54" s="18">
        <f>IF($A54="","",COUNTIFS('Absensi Harian'!$B$5:$B$404,$A54,'Absensi Harian'!$D$5:$D$404,"C",'Absensi Harian'!$A$5:$A$404,"&gt;="&amp;DATE(YEAR(BulanRekap),MONTH(BulanRekap),1),'Absensi Harian'!$A$5:$A$404,"&lt;="&amp;EOMONTH(BulanRekap,0)))</f>
        <v/>
      </c>
      <c r="H54" s="18">
        <f>IF($A54="","",COUNTIFS('Absensi Harian'!$B$5:$B$404,$A54,'Absensi Harian'!$D$5:$D$404,"A",'Absensi Harian'!$A$5:$A$404,"&gt;="&amp;DATE(YEAR(BulanRekap),MONTH(BulanRekap),1),'Absensi Harian'!$A$5:$A$404,"&lt;="&amp;EOMONTH(BulanRekap,0)))</f>
        <v/>
      </c>
      <c r="I54" s="18">
        <f>IF($A54="","",COUNTIFS('Absensi Harian'!$B$5:$B$404,$A54,'Absensi Harian'!$G$5:$G$404,"&gt;0",'Absensi Harian'!$A$5:$A$404,"&gt;="&amp;DATE(YEAR(BulanRekap),MONTH(BulanRekap),1),'Absensi Harian'!$A$5:$A$404,"&lt;="&amp;EOMONTH(BulanRekap,0)))</f>
        <v/>
      </c>
      <c r="J54" s="18">
        <f>IF($A54="","",SUMIFS('Absensi Harian'!$G$5:$G$404,'Absensi Harian'!$B$5:$B$404,$A54,'Absensi Harian'!$A$5:$A$404,"&gt;="&amp;DATE(YEAR(BulanRekap),MONTH(BulanRekap),1),'Absensi Harian'!$A$5:$A$404,"&lt;="&amp;EOMONTH(BulanRekap,0)))</f>
        <v/>
      </c>
      <c r="K54" s="21">
        <f>IF($A54="","",SUMIFS('Absensi Harian'!$I$5:$I$404,'Absensi Harian'!$B$5:$B$404,$A54,'Absensi Harian'!$A$5:$A$404,"&gt;="&amp;DATE(YEAR(BulanRekap),MONTH(BulanRekap),1),'Absensi Harian'!$A$5:$A$404,"&lt;="&amp;EOMONTH(BulanRekap,0)))</f>
        <v/>
      </c>
      <c r="L54" s="22">
        <f>IF($A54="","",SUMIFS('Absensi Harian'!$K$5:$K$404,'Absensi Harian'!$B$5:$B$404,$A54,'Absensi Harian'!$A$5:$A$404,"&gt;="&amp;DATE(YEAR(BulanRekap),MONTH(BulanRekap),1),'Absensi Harian'!$A$5:$A$404,"&lt;="&amp;EOMONTH(BulanRekap,0)))</f>
        <v/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Absenia (absenia.com)</dc:creator>
  <dc:title xmlns:dc="http://purl.org/dc/elements/1.1/">Template Absensi Karyawan Excel</dc:title>
  <dc:subject xmlns:dc="http://purl.org/dc/elements/1.1/">Rekap jam masuk, jam pulang, telat, lembur, dan rekap bulanan</dc:subject>
  <dcterms:created xmlns:dcterms="http://purl.org/dc/terms/" xmlns:xsi="http://www.w3.org/2001/XMLSchema-instance" xsi:type="dcterms:W3CDTF">2026-10-02T01:15:03Z</dcterms:created>
  <dcterms:modified xmlns:dcterms="http://purl.org/dc/terms/" xmlns:xsi="http://www.w3.org/2001/XMLSchema-instance" xsi:type="dcterms:W3CDTF">2026-10-02T01:15:03Z</dcterms:modified>
</cp:coreProperties>
</file>